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53E545FF-0EBC-4209-BF6E-45ABDE8C9855}" xr6:coauthVersionLast="45" xr6:coauthVersionMax="45" xr10:uidLastSave="{00000000-0000-0000-0000-000000000000}"/>
  <bookViews>
    <workbookView xWindow="-120" yWindow="-120" windowWidth="20730" windowHeight="11160" xr2:uid="{F60BC8ED-669D-4698-9F0C-618E54467973}"/>
  </bookViews>
  <sheets>
    <sheet name="Wallstreetmojo.com" sheetId="1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0" i="4" l="1"/>
  <c r="B31" i="4" s="1"/>
  <c r="D29" i="4" s="1"/>
  <c r="E29" i="4" s="1"/>
  <c r="B18" i="4"/>
  <c r="B12" i="4"/>
  <c r="D8" i="3"/>
  <c r="D10" i="3"/>
  <c r="E10" i="3" s="1"/>
  <c r="C11" i="3" s="1"/>
  <c r="D9" i="3"/>
  <c r="E9" i="3" s="1"/>
  <c r="E8" i="3"/>
  <c r="D21" i="4" l="1"/>
  <c r="E21" i="4" s="1"/>
  <c r="D22" i="4"/>
  <c r="E22" i="4" s="1"/>
  <c r="D23" i="4"/>
  <c r="E23" i="4" s="1"/>
  <c r="D24" i="4"/>
  <c r="E24" i="4" s="1"/>
  <c r="D25" i="4"/>
  <c r="E25" i="4" s="1"/>
  <c r="D26" i="4"/>
  <c r="E26" i="4" s="1"/>
  <c r="D27" i="4"/>
  <c r="E27" i="4" s="1"/>
  <c r="D28" i="4"/>
  <c r="E28" i="4" s="1"/>
  <c r="D30" i="4"/>
  <c r="E30" i="4" s="1"/>
  <c r="D11" i="3"/>
  <c r="E11" i="3" s="1"/>
  <c r="C12" i="3" s="1"/>
  <c r="D31" i="4" l="1"/>
  <c r="D12" i="3"/>
  <c r="E12" i="3" s="1"/>
  <c r="C13" i="3" s="1"/>
  <c r="D13" i="3" l="1"/>
  <c r="E13" i="3" s="1"/>
  <c r="C14" i="3" s="1"/>
  <c r="D14" i="3" l="1"/>
  <c r="E14" i="3" s="1"/>
  <c r="C15" i="3" s="1"/>
  <c r="D15" i="3" l="1"/>
  <c r="E15" i="3" s="1"/>
  <c r="C16" i="3" s="1"/>
  <c r="D16" i="3" l="1"/>
  <c r="E16" i="3" s="1"/>
  <c r="C17" i="3" s="1"/>
  <c r="D17" i="3" l="1"/>
  <c r="E17" i="3" s="1"/>
  <c r="B6" i="2"/>
  <c r="B5" i="3" l="1"/>
</calcChain>
</file>

<file path=xl/sharedStrings.xml><?xml version="1.0" encoding="utf-8"?>
<sst xmlns="http://schemas.openxmlformats.org/spreadsheetml/2006/main" count="38" uniqueCount="24">
  <si>
    <t>Cost of Asset</t>
  </si>
  <si>
    <t>Salvage Value</t>
  </si>
  <si>
    <t>Useful Life of Asset</t>
  </si>
  <si>
    <t>Particulars</t>
  </si>
  <si>
    <t>Amount</t>
  </si>
  <si>
    <t>Purchase Price</t>
  </si>
  <si>
    <t>Total Cost</t>
  </si>
  <si>
    <t>Transportation and Installation Charges</t>
  </si>
  <si>
    <t>Depreciation Amount</t>
  </si>
  <si>
    <t>Year</t>
  </si>
  <si>
    <t>Depreciation Rate</t>
  </si>
  <si>
    <t>Closing Value</t>
  </si>
  <si>
    <t>Opening Value (Actual Cost of Asset)</t>
  </si>
  <si>
    <t>Bottle Manufactured</t>
  </si>
  <si>
    <t>Transportation and Installation charges</t>
  </si>
  <si>
    <t>Total</t>
  </si>
  <si>
    <t>-</t>
  </si>
  <si>
    <t>A company beta limited just started it's business of manufacturing empty bio-degradable water bottles. After doing market research it comes across a fully automated machine that can produce up to 1,500,000 in its complete life cycle.The company got a quotation of $ 210,000. It also requires $ 25,000 as installation charges and the company expected to sell this machine after the end of its usable life for $ 2000. Calculate the amount of Deprecation Company should charge in its books of accounts. Company share with you its annual bottle manufacturing details:</t>
  </si>
  <si>
    <t>Mr. X, senior accountant of company ABC Pvt. LTD. The company got a quotation of $ 135,000 for machinery Delta. Company estimate further expense of $ 2,200 on its transportation and installation. Its estimates that asset can be sold for $1,200 at the end of its useful life. Calculate the rate of depreciation is 15%.Mr. X wants to charge depreciation using the diminishing balance method and wants to know the amount of depreciation it should charge in its profit and loss account. Help Mr. X in calculating the amount of depreciation and closing value of the machine at the end of each year.</t>
  </si>
  <si>
    <t>Company XYZ purchased an asset of $15,000 and expected to realize $1,500 at the end of its useful life. The expected useful life of an asset is 5 years. What is the amount of Depreciation Company should charge in its profit and loss statement?</t>
  </si>
  <si>
    <t>Prepared by Dheeraj Vaidya, CFA, FRM</t>
  </si>
  <si>
    <t>dheeraj@wallstreetmojo.com</t>
  </si>
  <si>
    <t>visit - www.wallstreetmojo.com</t>
  </si>
  <si>
    <t>Depreciation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</si>
</sst>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6" fontId="0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0" fillId="0" borderId="3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0" xfId="0" applyFont="1"/>
    <xf numFmtId="2" fontId="0" fillId="4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7" fillId="5" borderId="0" xfId="0" applyFont="1" applyFill="1"/>
    <xf numFmtId="0" fontId="0" fillId="5" borderId="0" xfId="0" applyFill="1"/>
    <xf numFmtId="0" fontId="4" fillId="5" borderId="0" xfId="0" applyFont="1" applyFill="1" applyAlignment="1">
      <alignment horizontal="left" indent="2"/>
    </xf>
    <xf numFmtId="0" fontId="8" fillId="5" borderId="0" xfId="2" applyFont="1" applyFill="1" applyAlignment="1">
      <alignment horizontal="left" indent="2"/>
    </xf>
    <xf numFmtId="0" fontId="9" fillId="5" borderId="0" xfId="0" applyFont="1" applyFill="1"/>
    <xf numFmtId="0" fontId="10" fillId="5" borderId="0" xfId="0" applyFont="1" applyFill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F891A-DE8C-453D-AA53-94615FD43A71}">
  <dimension ref="A1:D6"/>
  <sheetViews>
    <sheetView tabSelected="1" workbookViewId="0">
      <selection activeCell="I8" sqref="I8"/>
    </sheetView>
  </sheetViews>
  <sheetFormatPr defaultRowHeight="15" x14ac:dyDescent="0.25"/>
  <cols>
    <col min="1" max="16384" width="9.140625" style="35"/>
  </cols>
  <sheetData>
    <row r="1" spans="1:4" ht="28.5" x14ac:dyDescent="0.45">
      <c r="A1" s="34" t="s">
        <v>23</v>
      </c>
    </row>
    <row r="3" spans="1:4" x14ac:dyDescent="0.25">
      <c r="A3" s="36" t="s">
        <v>20</v>
      </c>
    </row>
    <row r="4" spans="1:4" x14ac:dyDescent="0.25">
      <c r="A4" s="37" t="s">
        <v>21</v>
      </c>
    </row>
    <row r="5" spans="1:4" x14ac:dyDescent="0.25">
      <c r="A5" s="36"/>
    </row>
    <row r="6" spans="1:4" ht="18.75" x14ac:dyDescent="0.3">
      <c r="A6" s="38" t="s">
        <v>22</v>
      </c>
      <c r="B6" s="39"/>
      <c r="C6" s="39"/>
      <c r="D6" s="39"/>
    </row>
  </sheetData>
  <hyperlinks>
    <hyperlink ref="A4" r:id="rId1" xr:uid="{D1C65AB9-5EFB-40A2-9AD4-86705BD0AF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0A2E2-48D7-4853-9456-F1CCF6D4C63F}">
  <dimension ref="A1:G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21.5703125" customWidth="1"/>
    <col min="2" max="2" width="17.85546875" customWidth="1"/>
  </cols>
  <sheetData>
    <row r="1" spans="1:7" ht="45.75" customHeight="1" x14ac:dyDescent="0.25">
      <c r="A1" s="33" t="s">
        <v>19</v>
      </c>
      <c r="B1" s="33"/>
      <c r="C1" s="33"/>
      <c r="D1" s="33"/>
      <c r="E1" s="33"/>
      <c r="F1" s="33"/>
      <c r="G1" s="33"/>
    </row>
    <row r="2" spans="1:7" x14ac:dyDescent="0.25">
      <c r="A2" s="4" t="s">
        <v>3</v>
      </c>
      <c r="B2" s="5" t="s">
        <v>4</v>
      </c>
    </row>
    <row r="3" spans="1:7" x14ac:dyDescent="0.25">
      <c r="A3" s="1" t="s">
        <v>0</v>
      </c>
      <c r="B3" s="2">
        <v>15000</v>
      </c>
    </row>
    <row r="4" spans="1:7" x14ac:dyDescent="0.25">
      <c r="A4" s="1" t="s">
        <v>1</v>
      </c>
      <c r="B4" s="2">
        <v>1500</v>
      </c>
    </row>
    <row r="5" spans="1:7" x14ac:dyDescent="0.25">
      <c r="A5" s="1" t="s">
        <v>2</v>
      </c>
      <c r="B5" s="3">
        <v>5</v>
      </c>
    </row>
    <row r="6" spans="1:7" x14ac:dyDescent="0.25">
      <c r="A6" s="8" t="s">
        <v>8</v>
      </c>
      <c r="B6" s="2">
        <f>(B3-B4)/B5</f>
        <v>2700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D5B5B-45CC-412F-A4D1-4FA248314A44}">
  <dimension ref="A1:H17"/>
  <sheetViews>
    <sheetView showGridLines="0" zoomScale="115" zoomScaleNormal="115" workbookViewId="0">
      <selection activeCell="D8" sqref="D8"/>
    </sheetView>
  </sheetViews>
  <sheetFormatPr defaultRowHeight="15" x14ac:dyDescent="0.25"/>
  <cols>
    <col min="1" max="1" width="17.5703125" customWidth="1"/>
    <col min="2" max="2" width="13.85546875" customWidth="1"/>
    <col min="3" max="3" width="14.7109375" customWidth="1"/>
    <col min="4" max="4" width="12.42578125" customWidth="1"/>
    <col min="5" max="5" width="11.140625" customWidth="1"/>
  </cols>
  <sheetData>
    <row r="1" spans="1:8" ht="90" customHeight="1" x14ac:dyDescent="0.25">
      <c r="A1" s="33" t="s">
        <v>18</v>
      </c>
      <c r="B1" s="33"/>
      <c r="C1" s="33"/>
      <c r="D1" s="33"/>
      <c r="E1" s="33"/>
      <c r="F1" s="33"/>
      <c r="G1" s="33"/>
      <c r="H1" s="33"/>
    </row>
    <row r="2" spans="1:8" x14ac:dyDescent="0.25">
      <c r="A2" s="4" t="s">
        <v>3</v>
      </c>
      <c r="B2" s="5" t="s">
        <v>4</v>
      </c>
    </row>
    <row r="3" spans="1:8" x14ac:dyDescent="0.25">
      <c r="A3" s="1" t="s">
        <v>5</v>
      </c>
      <c r="B3" s="2">
        <v>135000</v>
      </c>
    </row>
    <row r="4" spans="1:8" ht="32.25" customHeight="1" x14ac:dyDescent="0.25">
      <c r="A4" s="6" t="s">
        <v>7</v>
      </c>
      <c r="B4" s="2">
        <v>2200</v>
      </c>
    </row>
    <row r="5" spans="1:8" x14ac:dyDescent="0.25">
      <c r="A5" s="8" t="s">
        <v>6</v>
      </c>
      <c r="B5" s="7">
        <f>B3+B4</f>
        <v>137200</v>
      </c>
    </row>
    <row r="7" spans="1:8" ht="43.5" customHeight="1" x14ac:dyDescent="0.25">
      <c r="A7" s="5" t="s">
        <v>9</v>
      </c>
      <c r="B7" s="11" t="s">
        <v>10</v>
      </c>
      <c r="C7" s="11" t="s">
        <v>12</v>
      </c>
      <c r="D7" s="14" t="s">
        <v>8</v>
      </c>
      <c r="E7" s="14" t="s">
        <v>11</v>
      </c>
    </row>
    <row r="8" spans="1:8" ht="14.25" customHeight="1" x14ac:dyDescent="0.25">
      <c r="A8" s="9">
        <v>1</v>
      </c>
      <c r="B8" s="13">
        <v>0.2</v>
      </c>
      <c r="C8" s="3">
        <v>137000</v>
      </c>
      <c r="D8" s="12">
        <f>C8*B8/100%</f>
        <v>27400</v>
      </c>
      <c r="E8" s="12">
        <f>C8-D8</f>
        <v>109600</v>
      </c>
    </row>
    <row r="9" spans="1:8" ht="12.75" customHeight="1" x14ac:dyDescent="0.25">
      <c r="A9" s="9">
        <v>2</v>
      </c>
      <c r="B9" s="13">
        <v>0.2</v>
      </c>
      <c r="C9" s="12">
        <v>133450</v>
      </c>
      <c r="D9" s="15">
        <f>C9*B9</f>
        <v>26690</v>
      </c>
      <c r="E9" s="15">
        <f>C9-D9</f>
        <v>106760</v>
      </c>
    </row>
    <row r="10" spans="1:8" ht="13.5" customHeight="1" x14ac:dyDescent="0.25">
      <c r="A10" s="9">
        <v>3</v>
      </c>
      <c r="B10" s="13">
        <v>0.2</v>
      </c>
      <c r="C10" s="12">
        <v>113432.5</v>
      </c>
      <c r="D10" s="15">
        <f t="shared" ref="D10:D17" si="0">C10*B10</f>
        <v>22686.5</v>
      </c>
      <c r="E10" s="15">
        <f>C10-D10</f>
        <v>90746</v>
      </c>
    </row>
    <row r="11" spans="1:8" ht="14.25" customHeight="1" x14ac:dyDescent="0.25">
      <c r="A11" s="9">
        <v>4</v>
      </c>
      <c r="B11" s="13">
        <v>0.2</v>
      </c>
      <c r="C11" s="12">
        <f>E10</f>
        <v>90746</v>
      </c>
      <c r="D11" s="15">
        <f t="shared" si="0"/>
        <v>18149.2</v>
      </c>
      <c r="E11" s="15">
        <f>C11-D11</f>
        <v>72596.800000000003</v>
      </c>
    </row>
    <row r="12" spans="1:8" ht="13.5" customHeight="1" x14ac:dyDescent="0.25">
      <c r="A12" s="9">
        <v>5</v>
      </c>
      <c r="B12" s="13">
        <v>0.2</v>
      </c>
      <c r="C12" s="12">
        <f>E11</f>
        <v>72596.800000000003</v>
      </c>
      <c r="D12" s="15">
        <f t="shared" si="0"/>
        <v>14519.36</v>
      </c>
      <c r="E12" s="15">
        <f>C12-D12</f>
        <v>58077.440000000002</v>
      </c>
    </row>
    <row r="13" spans="1:8" ht="13.5" customHeight="1" x14ac:dyDescent="0.25">
      <c r="A13" s="9">
        <v>6</v>
      </c>
      <c r="B13" s="13">
        <v>0.2</v>
      </c>
      <c r="C13" s="12">
        <f>E12</f>
        <v>58077.440000000002</v>
      </c>
      <c r="D13" s="15">
        <f>C13*B13</f>
        <v>11615.488000000001</v>
      </c>
      <c r="E13" s="15">
        <f>C13-D13</f>
        <v>46461.952000000005</v>
      </c>
    </row>
    <row r="14" spans="1:8" ht="15" customHeight="1" x14ac:dyDescent="0.25">
      <c r="A14" s="9">
        <v>7</v>
      </c>
      <c r="B14" s="13">
        <v>0.2</v>
      </c>
      <c r="C14" s="12">
        <f>E13</f>
        <v>46461.952000000005</v>
      </c>
      <c r="D14" s="15">
        <f t="shared" si="0"/>
        <v>9292.390400000002</v>
      </c>
      <c r="E14" s="15">
        <f>C14-D14</f>
        <v>37169.561600000001</v>
      </c>
    </row>
    <row r="15" spans="1:8" ht="13.5" customHeight="1" x14ac:dyDescent="0.25">
      <c r="A15" s="9">
        <v>8</v>
      </c>
      <c r="B15" s="13">
        <v>0.2</v>
      </c>
      <c r="C15" s="12">
        <f>E14</f>
        <v>37169.561600000001</v>
      </c>
      <c r="D15" s="15">
        <f t="shared" si="0"/>
        <v>7433.9123200000004</v>
      </c>
      <c r="E15" s="15">
        <f>C15-D15</f>
        <v>29735.649280000001</v>
      </c>
    </row>
    <row r="16" spans="1:8" ht="12.75" customHeight="1" x14ac:dyDescent="0.25">
      <c r="A16" s="9">
        <v>9</v>
      </c>
      <c r="B16" s="13">
        <v>0.2</v>
      </c>
      <c r="C16" s="12">
        <f>E15</f>
        <v>29735.649280000001</v>
      </c>
      <c r="D16" s="15">
        <f t="shared" si="0"/>
        <v>5947.1298560000005</v>
      </c>
      <c r="E16" s="15">
        <f>C16-D16</f>
        <v>23788.519424000002</v>
      </c>
    </row>
    <row r="17" spans="1:5" ht="14.25" customHeight="1" x14ac:dyDescent="0.25">
      <c r="A17" s="9">
        <v>10</v>
      </c>
      <c r="B17" s="13">
        <v>0.2</v>
      </c>
      <c r="C17" s="12">
        <f>E16</f>
        <v>23788.519424000002</v>
      </c>
      <c r="D17" s="15">
        <f t="shared" si="0"/>
        <v>4757.7038848000002</v>
      </c>
      <c r="E17" s="15">
        <f>C17-D17</f>
        <v>19030.815539200001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530CE-1375-40D3-A291-240A77702551}">
  <dimension ref="A1:I31"/>
  <sheetViews>
    <sheetView showGridLines="0" zoomScale="115" zoomScaleNormal="115" workbookViewId="0">
      <selection activeCell="D21" sqref="D21"/>
    </sheetView>
  </sheetViews>
  <sheetFormatPr defaultRowHeight="15" x14ac:dyDescent="0.25"/>
  <cols>
    <col min="1" max="1" width="16.5703125" customWidth="1"/>
    <col min="2" max="2" width="13.5703125" customWidth="1"/>
    <col min="3" max="3" width="14.42578125" customWidth="1"/>
    <col min="4" max="4" width="12.140625" customWidth="1"/>
    <col min="5" max="5" width="12.42578125" customWidth="1"/>
  </cols>
  <sheetData>
    <row r="1" spans="1:9" ht="75.75" customHeight="1" x14ac:dyDescent="0.25">
      <c r="A1" s="33" t="s">
        <v>17</v>
      </c>
      <c r="B1" s="33"/>
      <c r="C1" s="33"/>
      <c r="D1" s="33"/>
      <c r="E1" s="33"/>
      <c r="F1" s="33"/>
      <c r="G1" s="33"/>
      <c r="H1" s="33"/>
      <c r="I1" s="33"/>
    </row>
    <row r="2" spans="1:9" ht="30" x14ac:dyDescent="0.25">
      <c r="A2" s="5" t="s">
        <v>9</v>
      </c>
      <c r="B2" s="11" t="s">
        <v>13</v>
      </c>
    </row>
    <row r="3" spans="1:9" x14ac:dyDescent="0.25">
      <c r="A3" s="9">
        <v>1</v>
      </c>
      <c r="B3" s="3">
        <v>145000</v>
      </c>
    </row>
    <row r="4" spans="1:9" x14ac:dyDescent="0.25">
      <c r="A4" s="9">
        <v>2</v>
      </c>
      <c r="B4" s="3">
        <v>153000</v>
      </c>
    </row>
    <row r="5" spans="1:9" x14ac:dyDescent="0.25">
      <c r="A5" s="9">
        <v>3</v>
      </c>
      <c r="B5" s="3">
        <v>120000</v>
      </c>
    </row>
    <row r="6" spans="1:9" x14ac:dyDescent="0.25">
      <c r="A6" s="9">
        <v>4</v>
      </c>
      <c r="B6" s="3">
        <v>165000</v>
      </c>
    </row>
    <row r="7" spans="1:9" x14ac:dyDescent="0.25">
      <c r="A7" s="9">
        <v>5</v>
      </c>
      <c r="B7" s="3">
        <v>134000</v>
      </c>
    </row>
    <row r="8" spans="1:9" x14ac:dyDescent="0.25">
      <c r="A8" s="9">
        <v>6</v>
      </c>
      <c r="B8" s="3">
        <v>143000</v>
      </c>
    </row>
    <row r="9" spans="1:9" x14ac:dyDescent="0.25">
      <c r="A9" s="9">
        <v>7</v>
      </c>
      <c r="B9" s="3">
        <v>154000</v>
      </c>
    </row>
    <row r="10" spans="1:9" x14ac:dyDescent="0.25">
      <c r="A10" s="9">
        <v>8</v>
      </c>
      <c r="B10" s="3">
        <v>193000</v>
      </c>
    </row>
    <row r="11" spans="1:9" x14ac:dyDescent="0.25">
      <c r="A11" s="9">
        <v>9</v>
      </c>
      <c r="B11" s="3">
        <v>145000</v>
      </c>
    </row>
    <row r="12" spans="1:9" x14ac:dyDescent="0.25">
      <c r="A12" s="9">
        <v>10</v>
      </c>
      <c r="B12" s="3">
        <f>1500000-SUM(B3:B11)</f>
        <v>148000</v>
      </c>
    </row>
    <row r="14" spans="1:9" ht="30" x14ac:dyDescent="0.25">
      <c r="A14" s="17" t="s">
        <v>3</v>
      </c>
      <c r="B14" s="11" t="s">
        <v>4</v>
      </c>
    </row>
    <row r="15" spans="1:9" x14ac:dyDescent="0.25">
      <c r="A15" s="16" t="s">
        <v>5</v>
      </c>
      <c r="B15" s="18">
        <v>210000</v>
      </c>
    </row>
    <row r="16" spans="1:9" ht="30" customHeight="1" x14ac:dyDescent="0.25">
      <c r="A16" s="19" t="s">
        <v>14</v>
      </c>
      <c r="B16" s="18">
        <v>25000</v>
      </c>
    </row>
    <row r="17" spans="1:5" x14ac:dyDescent="0.25">
      <c r="A17" s="19" t="s">
        <v>1</v>
      </c>
      <c r="B17" s="18">
        <v>2000</v>
      </c>
    </row>
    <row r="18" spans="1:5" x14ac:dyDescent="0.25">
      <c r="A18" s="20" t="s">
        <v>6</v>
      </c>
      <c r="B18" s="7">
        <f>B15+B16</f>
        <v>235000</v>
      </c>
    </row>
    <row r="19" spans="1:5" ht="11.25" customHeight="1" x14ac:dyDescent="0.25"/>
    <row r="20" spans="1:5" ht="42.75" customHeight="1" x14ac:dyDescent="0.25">
      <c r="A20" s="5" t="s">
        <v>9</v>
      </c>
      <c r="B20" s="11" t="s">
        <v>13</v>
      </c>
      <c r="C20" s="11" t="s">
        <v>12</v>
      </c>
      <c r="D20" s="14" t="s">
        <v>8</v>
      </c>
      <c r="E20" s="14" t="s">
        <v>11</v>
      </c>
    </row>
    <row r="21" spans="1:5" x14ac:dyDescent="0.25">
      <c r="A21" s="9">
        <v>1</v>
      </c>
      <c r="B21" s="3">
        <v>145000</v>
      </c>
      <c r="C21" s="9">
        <v>235000</v>
      </c>
      <c r="D21" s="12">
        <f>(C21-B17)*(B21/B31)</f>
        <v>22523.333333333332</v>
      </c>
      <c r="E21" s="10">
        <f>C21-D21</f>
        <v>212476.66666666666</v>
      </c>
    </row>
    <row r="22" spans="1:5" x14ac:dyDescent="0.25">
      <c r="A22" s="9">
        <v>2</v>
      </c>
      <c r="B22" s="3">
        <v>153000</v>
      </c>
      <c r="C22" s="24">
        <v>212476.67</v>
      </c>
      <c r="D22" s="28">
        <f>(C21-B17)*B22/B31</f>
        <v>23766</v>
      </c>
      <c r="E22" s="32">
        <f>C22-D22</f>
        <v>188710.67</v>
      </c>
    </row>
    <row r="23" spans="1:5" x14ac:dyDescent="0.25">
      <c r="A23" s="9">
        <v>3</v>
      </c>
      <c r="B23" s="23">
        <v>120000</v>
      </c>
      <c r="C23" s="25">
        <v>188710.67</v>
      </c>
      <c r="D23" s="29">
        <f>(C21-B17)*B23/B31</f>
        <v>18640</v>
      </c>
      <c r="E23" s="32">
        <f>C23-D23</f>
        <v>170070.67</v>
      </c>
    </row>
    <row r="24" spans="1:5" x14ac:dyDescent="0.25">
      <c r="A24" s="9">
        <v>4</v>
      </c>
      <c r="B24" s="23">
        <v>165000</v>
      </c>
      <c r="C24" s="25">
        <v>170070.67</v>
      </c>
      <c r="D24" s="29">
        <f>(C21-B17)*B24/B31</f>
        <v>25630</v>
      </c>
      <c r="E24" s="32">
        <f>C24-D24</f>
        <v>144440.67000000001</v>
      </c>
    </row>
    <row r="25" spans="1:5" x14ac:dyDescent="0.25">
      <c r="A25" s="9">
        <v>5</v>
      </c>
      <c r="B25" s="23">
        <v>134000</v>
      </c>
      <c r="C25" s="25">
        <v>144440.67000000001</v>
      </c>
      <c r="D25" s="29">
        <f>(C21-B17)*B25/B31</f>
        <v>20814.666666666668</v>
      </c>
      <c r="E25" s="32">
        <f>C25-D25</f>
        <v>123626.00333333334</v>
      </c>
    </row>
    <row r="26" spans="1:5" x14ac:dyDescent="0.25">
      <c r="A26" s="9">
        <v>6</v>
      </c>
      <c r="B26" s="23">
        <v>143000</v>
      </c>
      <c r="C26" s="26">
        <v>123626</v>
      </c>
      <c r="D26" s="29">
        <f>(C21-B17)*B26/B31</f>
        <v>22212.666666666668</v>
      </c>
      <c r="E26" s="32">
        <f>C26-D26</f>
        <v>101413.33333333333</v>
      </c>
    </row>
    <row r="27" spans="1:5" x14ac:dyDescent="0.25">
      <c r="A27" s="9">
        <v>7</v>
      </c>
      <c r="B27" s="23">
        <v>154000</v>
      </c>
      <c r="C27" s="25">
        <v>101413.33</v>
      </c>
      <c r="D27" s="29">
        <f>(C21-B17)*B27/B31</f>
        <v>23921.333333333332</v>
      </c>
      <c r="E27" s="32">
        <f>C27-D27</f>
        <v>77491.996666666673</v>
      </c>
    </row>
    <row r="28" spans="1:5" x14ac:dyDescent="0.25">
      <c r="A28" s="9">
        <v>8</v>
      </c>
      <c r="B28" s="23">
        <v>193000</v>
      </c>
      <c r="C28" s="26">
        <v>77492</v>
      </c>
      <c r="D28" s="29">
        <f>(C21-B17)*B28/B31</f>
        <v>29979.333333333332</v>
      </c>
      <c r="E28" s="32">
        <f>C28-D28</f>
        <v>47512.666666666672</v>
      </c>
    </row>
    <row r="29" spans="1:5" x14ac:dyDescent="0.25">
      <c r="A29" s="9">
        <v>9</v>
      </c>
      <c r="B29" s="23">
        <v>145000</v>
      </c>
      <c r="C29" s="25">
        <v>47512.67</v>
      </c>
      <c r="D29" s="15">
        <f>(C21-B17)*B29/B31</f>
        <v>22523.333333333332</v>
      </c>
      <c r="E29" s="32">
        <f>C29-D29</f>
        <v>24989.336666666666</v>
      </c>
    </row>
    <row r="30" spans="1:5" x14ac:dyDescent="0.25">
      <c r="A30" s="9">
        <v>10</v>
      </c>
      <c r="B30" s="23">
        <f>1500000-SUM(B21:B29)</f>
        <v>148000</v>
      </c>
      <c r="C30" s="25">
        <v>24989.33</v>
      </c>
      <c r="D30" s="15">
        <f>(C21-B17)*B30/B31</f>
        <v>22989.333333333332</v>
      </c>
      <c r="E30" s="32">
        <f>C30-D30</f>
        <v>1999.9966666666696</v>
      </c>
    </row>
    <row r="31" spans="1:5" s="31" customFormat="1" x14ac:dyDescent="0.25">
      <c r="A31" s="22" t="s">
        <v>15</v>
      </c>
      <c r="B31" s="22">
        <f>SUM(B21:B30)</f>
        <v>1500000</v>
      </c>
      <c r="C31" s="27" t="s">
        <v>16</v>
      </c>
      <c r="D31" s="30">
        <f>SUM(D21:D30)</f>
        <v>233000.00000000003</v>
      </c>
      <c r="E31" s="21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2019-11-12T11:56:02Z</dcterms:created>
  <dcterms:modified xsi:type="dcterms:W3CDTF">2019-11-13T06:12:03Z</dcterms:modified>
</cp:coreProperties>
</file>