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Wallstreetmojo Excel Templates\"/>
    </mc:Choice>
  </mc:AlternateContent>
  <xr:revisionPtr revIDLastSave="0" documentId="8_{B652B333-1170-40F7-B394-410730233B05}" xr6:coauthVersionLast="45" xr6:coauthVersionMax="45" xr10:uidLastSave="{00000000-0000-0000-0000-000000000000}"/>
  <bookViews>
    <workbookView xWindow="-120" yWindow="-120" windowWidth="20730" windowHeight="11160" xr2:uid="{1692D5EA-B068-4385-99A7-A89545DB4F27}"/>
  </bookViews>
  <sheets>
    <sheet name="Wallstreetmojo.com" sheetId="5" r:id="rId1"/>
    <sheet name="Example 1" sheetId="1" r:id="rId2"/>
    <sheet name="Example 2 - Student Loan" sheetId="2" r:id="rId3"/>
    <sheet name="Example 2 - Auto Loan" sheetId="3" r:id="rId4"/>
    <sheet name="Example 2 - Consolidated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4" l="1"/>
  <c r="E10" i="4"/>
  <c r="D10" i="4"/>
  <c r="F8" i="4"/>
  <c r="F12" i="4" s="1"/>
  <c r="E8" i="4"/>
  <c r="E12" i="4" s="1"/>
  <c r="D8" i="4"/>
  <c r="D12" i="4" s="1"/>
  <c r="F7" i="4"/>
  <c r="E7" i="4"/>
  <c r="E11" i="4" s="1"/>
  <c r="D7" i="4"/>
  <c r="E7" i="2"/>
  <c r="F7" i="2"/>
  <c r="E8" i="2"/>
  <c r="E12" i="2" s="1"/>
  <c r="F8" i="2"/>
  <c r="E10" i="2"/>
  <c r="F10" i="2"/>
  <c r="E11" i="2"/>
  <c r="E13" i="2" s="1"/>
  <c r="F12" i="2"/>
  <c r="D10" i="3"/>
  <c r="D8" i="3"/>
  <c r="D12" i="3" s="1"/>
  <c r="D7" i="3"/>
  <c r="D10" i="2"/>
  <c r="D8" i="2"/>
  <c r="D7" i="2"/>
  <c r="E14" i="4" l="1"/>
  <c r="E13" i="4"/>
  <c r="D11" i="4"/>
  <c r="E14" i="2"/>
  <c r="E15" i="2" s="1"/>
  <c r="D12" i="2"/>
  <c r="D11" i="3"/>
  <c r="D14" i="3"/>
  <c r="D13" i="3"/>
  <c r="D11" i="2"/>
  <c r="D3" i="1"/>
  <c r="D8" i="1"/>
  <c r="D7" i="1"/>
  <c r="D13" i="4" l="1"/>
  <c r="D14" i="4"/>
  <c r="E15" i="4"/>
  <c r="D15" i="3"/>
  <c r="D13" i="2"/>
  <c r="D14" i="2"/>
  <c r="D9" i="1"/>
  <c r="D15" i="4" l="1"/>
  <c r="F14" i="4"/>
  <c r="F15" i="4" s="1"/>
  <c r="F3" i="4"/>
  <c r="F13" i="4" s="1"/>
  <c r="F3" i="2"/>
  <c r="F13" i="2" s="1"/>
  <c r="F14" i="2"/>
  <c r="D15" i="2"/>
  <c r="F15" i="2" l="1"/>
</calcChain>
</file>

<file path=xl/sharedStrings.xml><?xml version="1.0" encoding="utf-8"?>
<sst xmlns="http://schemas.openxmlformats.org/spreadsheetml/2006/main" count="66" uniqueCount="24">
  <si>
    <t>Particulars</t>
  </si>
  <si>
    <t>Sr No</t>
  </si>
  <si>
    <t>Number of years</t>
  </si>
  <si>
    <t>Rate of Interest per annum</t>
  </si>
  <si>
    <t>Monthly Rate</t>
  </si>
  <si>
    <t>Total number of payments</t>
  </si>
  <si>
    <t>Number of years after which additional payment will be made</t>
  </si>
  <si>
    <t>Outstanding period of the loan</t>
  </si>
  <si>
    <t>nPVA</t>
  </si>
  <si>
    <t>New Installment</t>
  </si>
  <si>
    <t>Period for which payment already made</t>
  </si>
  <si>
    <t>Frequency of payment</t>
  </si>
  <si>
    <t>Consolidated</t>
  </si>
  <si>
    <t xml:space="preserve">Installment Payment Amount / New </t>
  </si>
  <si>
    <t>Credit Card</t>
  </si>
  <si>
    <t>Student Loan</t>
  </si>
  <si>
    <t>Loan Amount</t>
  </si>
  <si>
    <t>Debt Amount</t>
  </si>
  <si>
    <t>Auto Loan</t>
  </si>
  <si>
    <t>Present Value of Outstanding Balance</t>
  </si>
  <si>
    <t>Prepared by Dheeraj Vaidya, CFA, FRM</t>
  </si>
  <si>
    <t>dheeraj@wallstreetmojo.com</t>
  </si>
  <si>
    <t>visit - www.wallstreetmojo.com</t>
  </si>
  <si>
    <t>Debt Consolidated Calculator Excel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</si>
</sst>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₹&quot;\ #,##0.00;[Red]&quot;₹&quot;\ \-#,##0.00"/>
    <numFmt numFmtId="165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165" fontId="0" fillId="0" borderId="1" xfId="1" applyFont="1" applyBorder="1"/>
    <xf numFmtId="0" fontId="0" fillId="0" borderId="1" xfId="0" applyBorder="1"/>
    <xf numFmtId="9" fontId="0" fillId="0" borderId="0" xfId="0" applyNumberFormat="1"/>
    <xf numFmtId="165" fontId="0" fillId="0" borderId="0" xfId="1" applyFont="1"/>
    <xf numFmtId="0" fontId="2" fillId="0" borderId="0" xfId="0" applyFont="1" applyFill="1"/>
    <xf numFmtId="0" fontId="1" fillId="0" borderId="0" xfId="0" applyFont="1" applyFill="1"/>
    <xf numFmtId="9" fontId="0" fillId="0" borderId="1" xfId="0" applyNumberFormat="1" applyBorder="1"/>
    <xf numFmtId="10" fontId="0" fillId="0" borderId="1" xfId="2" applyNumberFormat="1" applyFont="1" applyBorder="1"/>
    <xf numFmtId="2" fontId="0" fillId="0" borderId="1" xfId="2" applyNumberFormat="1" applyFont="1" applyBorder="1"/>
    <xf numFmtId="0" fontId="0" fillId="0" borderId="1" xfId="0" applyBorder="1" applyAlignment="1">
      <alignment wrapText="1"/>
    </xf>
    <xf numFmtId="165" fontId="0" fillId="0" borderId="0" xfId="0" applyNumberFormat="1"/>
    <xf numFmtId="0" fontId="1" fillId="0" borderId="0" xfId="0" applyFont="1" applyFill="1" applyBorder="1"/>
    <xf numFmtId="0" fontId="1" fillId="0" borderId="0" xfId="0" applyFont="1"/>
    <xf numFmtId="0" fontId="0" fillId="0" borderId="0" xfId="0" applyFont="1"/>
    <xf numFmtId="9" fontId="0" fillId="0" borderId="0" xfId="0" applyNumberFormat="1" applyFont="1"/>
    <xf numFmtId="165" fontId="0" fillId="0" borderId="0" xfId="1" applyFont="1" applyFill="1" applyBorder="1"/>
    <xf numFmtId="164" fontId="0" fillId="0" borderId="0" xfId="0" applyNumberFormat="1"/>
    <xf numFmtId="164" fontId="0" fillId="0" borderId="0" xfId="1" applyNumberFormat="1" applyFont="1"/>
    <xf numFmtId="0" fontId="0" fillId="0" borderId="1" xfId="0" applyBorder="1" applyAlignment="1"/>
    <xf numFmtId="165" fontId="0" fillId="0" borderId="1" xfId="1" applyFont="1" applyBorder="1" applyAlignment="1"/>
    <xf numFmtId="165" fontId="0" fillId="0" borderId="1" xfId="0" applyNumberFormat="1" applyFont="1" applyBorder="1" applyAlignment="1"/>
    <xf numFmtId="0" fontId="0" fillId="0" borderId="1" xfId="0" applyFont="1" applyBorder="1" applyAlignment="1"/>
    <xf numFmtId="10" fontId="0" fillId="0" borderId="1" xfId="2" applyNumberFormat="1" applyFont="1" applyBorder="1" applyAlignment="1"/>
    <xf numFmtId="9" fontId="0" fillId="0" borderId="1" xfId="0" applyNumberFormat="1" applyBorder="1" applyAlignment="1"/>
    <xf numFmtId="2" fontId="0" fillId="0" borderId="1" xfId="2" applyNumberFormat="1" applyFont="1" applyBorder="1" applyAlignment="1"/>
    <xf numFmtId="165" fontId="0" fillId="0" borderId="1" xfId="0" applyNumberFormat="1" applyBorder="1" applyAlignment="1"/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165" fontId="1" fillId="3" borderId="1" xfId="1" applyFont="1" applyFill="1" applyBorder="1" applyAlignment="1"/>
    <xf numFmtId="165" fontId="1" fillId="3" borderId="1" xfId="0" applyNumberFormat="1" applyFont="1" applyFill="1" applyBorder="1" applyAlignment="1"/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/>
    <xf numFmtId="165" fontId="1" fillId="3" borderId="1" xfId="0" applyNumberFormat="1" applyFont="1" applyFill="1" applyBorder="1"/>
    <xf numFmtId="0" fontId="7" fillId="4" borderId="0" xfId="0" applyFont="1" applyFill="1"/>
    <xf numFmtId="0" fontId="0" fillId="4" borderId="0" xfId="0" applyFill="1"/>
    <xf numFmtId="0" fontId="5" fillId="4" borderId="0" xfId="0" applyFont="1" applyFill="1" applyAlignment="1">
      <alignment horizontal="left" indent="2"/>
    </xf>
    <xf numFmtId="0" fontId="6" fillId="4" borderId="0" xfId="3" applyFill="1" applyAlignment="1">
      <alignment horizontal="left" indent="2"/>
    </xf>
    <xf numFmtId="0" fontId="8" fillId="4" borderId="0" xfId="0" applyFont="1" applyFill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heeraj@wallstreetmoj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ABD3A-0B82-4355-8CB8-C2EA31B62CA0}">
  <dimension ref="A1:A6"/>
  <sheetViews>
    <sheetView tabSelected="1" workbookViewId="0">
      <selection activeCell="A7" sqref="A7"/>
    </sheetView>
  </sheetViews>
  <sheetFormatPr defaultRowHeight="15" x14ac:dyDescent="0.25"/>
  <cols>
    <col min="1" max="16384" width="9.140625" style="38"/>
  </cols>
  <sheetData>
    <row r="1" spans="1:1" ht="28.5" x14ac:dyDescent="0.45">
      <c r="A1" s="37" t="s">
        <v>23</v>
      </c>
    </row>
    <row r="3" spans="1:1" x14ac:dyDescent="0.25">
      <c r="A3" s="39" t="s">
        <v>20</v>
      </c>
    </row>
    <row r="4" spans="1:1" x14ac:dyDescent="0.25">
      <c r="A4" s="40" t="s">
        <v>21</v>
      </c>
    </row>
    <row r="5" spans="1:1" x14ac:dyDescent="0.25">
      <c r="A5" s="39"/>
    </row>
    <row r="6" spans="1:1" ht="18.75" x14ac:dyDescent="0.3">
      <c r="A6" s="41" t="s">
        <v>22</v>
      </c>
    </row>
  </sheetData>
  <hyperlinks>
    <hyperlink ref="A4" r:id="rId1" xr:uid="{C4445496-903C-497A-A55A-F532DE53F65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C7ADE-DAC7-4596-87B1-C5996350187B}">
  <sheetPr codeName="Sheet1"/>
  <dimension ref="B1:L37"/>
  <sheetViews>
    <sheetView showGridLines="0" zoomScale="115" zoomScaleNormal="115" workbookViewId="0">
      <selection activeCell="C13" sqref="C13"/>
    </sheetView>
  </sheetViews>
  <sheetFormatPr defaultColWidth="18" defaultRowHeight="15" x14ac:dyDescent="0.25"/>
  <cols>
    <col min="1" max="1" width="0.85546875" customWidth="1"/>
    <col min="2" max="2" width="8.85546875" customWidth="1"/>
    <col min="3" max="3" width="25.140625" bestFit="1" customWidth="1"/>
    <col min="4" max="4" width="14.42578125" bestFit="1" customWidth="1"/>
    <col min="5" max="5" width="12.28515625" customWidth="1"/>
    <col min="6" max="6" width="16.7109375" style="4" customWidth="1"/>
    <col min="7" max="7" width="14.140625" bestFit="1" customWidth="1"/>
    <col min="8" max="8" width="14.7109375" bestFit="1" customWidth="1"/>
    <col min="9" max="9" width="19.42578125" customWidth="1"/>
    <col min="10" max="10" width="12.7109375" bestFit="1" customWidth="1"/>
    <col min="11" max="11" width="17" bestFit="1" customWidth="1"/>
    <col min="13" max="13" width="24.140625" bestFit="1" customWidth="1"/>
    <col min="14" max="14" width="9.5703125" bestFit="1" customWidth="1"/>
    <col min="15" max="15" width="3.5703125" bestFit="1" customWidth="1"/>
  </cols>
  <sheetData>
    <row r="1" spans="2:12" ht="3.75" customHeight="1" x14ac:dyDescent="0.25">
      <c r="B1" s="5"/>
      <c r="L1" s="3"/>
    </row>
    <row r="2" spans="2:12" x14ac:dyDescent="0.25">
      <c r="B2" s="28" t="s">
        <v>1</v>
      </c>
      <c r="C2" s="28" t="s">
        <v>0</v>
      </c>
      <c r="D2" s="28" t="s">
        <v>14</v>
      </c>
      <c r="L2" s="3"/>
    </row>
    <row r="3" spans="2:12" x14ac:dyDescent="0.25">
      <c r="B3" s="27">
        <v>1</v>
      </c>
      <c r="C3" s="2" t="s">
        <v>17</v>
      </c>
      <c r="D3" s="1">
        <f>45987+15788</f>
        <v>61775</v>
      </c>
      <c r="L3" s="3"/>
    </row>
    <row r="4" spans="2:12" x14ac:dyDescent="0.25">
      <c r="B4" s="27">
        <v>2</v>
      </c>
      <c r="C4" s="2" t="s">
        <v>2</v>
      </c>
      <c r="D4" s="2">
        <v>4</v>
      </c>
      <c r="L4" s="3"/>
    </row>
    <row r="5" spans="2:12" x14ac:dyDescent="0.25">
      <c r="B5" s="27">
        <v>3</v>
      </c>
      <c r="C5" s="2" t="s">
        <v>3</v>
      </c>
      <c r="D5" s="8">
        <v>9.7500000000000003E-2</v>
      </c>
      <c r="L5" s="3"/>
    </row>
    <row r="6" spans="2:12" x14ac:dyDescent="0.25">
      <c r="B6" s="27">
        <v>4</v>
      </c>
      <c r="C6" s="7" t="s">
        <v>11</v>
      </c>
      <c r="D6" s="9">
        <v>12</v>
      </c>
      <c r="L6" s="3"/>
    </row>
    <row r="7" spans="2:12" x14ac:dyDescent="0.25">
      <c r="B7" s="27">
        <v>5</v>
      </c>
      <c r="C7" s="2" t="s">
        <v>4</v>
      </c>
      <c r="D7" s="8">
        <f>D5/D6</f>
        <v>8.1250000000000003E-3</v>
      </c>
      <c r="L7" s="3"/>
    </row>
    <row r="8" spans="2:12" x14ac:dyDescent="0.25">
      <c r="B8" s="27">
        <v>6</v>
      </c>
      <c r="C8" s="2" t="s">
        <v>5</v>
      </c>
      <c r="D8" s="2">
        <f>D6*D4</f>
        <v>48</v>
      </c>
      <c r="L8" s="3"/>
    </row>
    <row r="9" spans="2:12" x14ac:dyDescent="0.25">
      <c r="B9" s="29">
        <v>7</v>
      </c>
      <c r="C9" s="35" t="s">
        <v>9</v>
      </c>
      <c r="D9" s="36">
        <f>(D3*D7*(1+D7)^D8)/((1+D7)^D8-1)</f>
        <v>1559.3672472915446</v>
      </c>
      <c r="F9" s="18"/>
      <c r="L9" s="3"/>
    </row>
    <row r="10" spans="2:12" x14ac:dyDescent="0.25">
      <c r="B10" s="5"/>
      <c r="L10" s="3"/>
    </row>
    <row r="11" spans="2:12" x14ac:dyDescent="0.25">
      <c r="B11" s="6"/>
    </row>
    <row r="12" spans="2:12" x14ac:dyDescent="0.25">
      <c r="B12" s="6"/>
    </row>
    <row r="13" spans="2:12" x14ac:dyDescent="0.25">
      <c r="I13" s="12"/>
      <c r="J13" s="17"/>
    </row>
    <row r="14" spans="2:12" x14ac:dyDescent="0.25">
      <c r="I14" s="4"/>
      <c r="J14" s="11"/>
    </row>
    <row r="15" spans="2:12" x14ac:dyDescent="0.25">
      <c r="I15" s="14"/>
      <c r="J15" s="17"/>
    </row>
    <row r="16" spans="2:12" x14ac:dyDescent="0.25">
      <c r="I16" s="14"/>
    </row>
    <row r="17" spans="6:12" x14ac:dyDescent="0.25">
      <c r="I17" s="16"/>
    </row>
    <row r="18" spans="6:12" x14ac:dyDescent="0.25">
      <c r="I18" s="15"/>
      <c r="J18" s="17"/>
    </row>
    <row r="19" spans="6:12" x14ac:dyDescent="0.25">
      <c r="I19" s="14"/>
    </row>
    <row r="20" spans="6:12" x14ac:dyDescent="0.25">
      <c r="I20" s="14"/>
    </row>
    <row r="21" spans="6:12" x14ac:dyDescent="0.25">
      <c r="I21" s="14"/>
      <c r="J21" s="11"/>
    </row>
    <row r="22" spans="6:12" x14ac:dyDescent="0.25">
      <c r="I22" s="14"/>
      <c r="J22" s="11"/>
    </row>
    <row r="23" spans="6:12" x14ac:dyDescent="0.25">
      <c r="I23" s="13"/>
    </row>
    <row r="24" spans="6:12" x14ac:dyDescent="0.25">
      <c r="K24" s="4"/>
      <c r="L24" s="4"/>
    </row>
    <row r="26" spans="6:12" x14ac:dyDescent="0.25">
      <c r="J26" s="11"/>
      <c r="L26" s="4"/>
    </row>
    <row r="27" spans="6:12" x14ac:dyDescent="0.25">
      <c r="F27"/>
    </row>
    <row r="28" spans="6:12" x14ac:dyDescent="0.25">
      <c r="F28"/>
    </row>
    <row r="29" spans="6:12" x14ac:dyDescent="0.25">
      <c r="F29"/>
    </row>
    <row r="30" spans="6:12" x14ac:dyDescent="0.25">
      <c r="F30"/>
    </row>
    <row r="31" spans="6:12" x14ac:dyDescent="0.25">
      <c r="F31"/>
    </row>
    <row r="32" spans="6:12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5DFF9-A574-4A5E-9673-D029AB330C96}">
  <dimension ref="B1:F15"/>
  <sheetViews>
    <sheetView showGridLines="0" zoomScale="115" zoomScaleNormal="115" workbookViewId="0">
      <selection activeCell="J9" sqref="J9"/>
    </sheetView>
  </sheetViews>
  <sheetFormatPr defaultRowHeight="15" x14ac:dyDescent="0.25"/>
  <cols>
    <col min="1" max="1" width="1" customWidth="1"/>
    <col min="2" max="2" width="5.85546875" bestFit="1" customWidth="1"/>
    <col min="3" max="3" width="33" customWidth="1"/>
    <col min="4" max="4" width="12.7109375" bestFit="1" customWidth="1"/>
    <col min="5" max="5" width="11" bestFit="1" customWidth="1"/>
    <col min="6" max="6" width="12.7109375" bestFit="1" customWidth="1"/>
  </cols>
  <sheetData>
    <row r="1" spans="2:6" ht="3" customHeight="1" x14ac:dyDescent="0.25"/>
    <row r="2" spans="2:6" x14ac:dyDescent="0.25">
      <c r="B2" s="28" t="s">
        <v>1</v>
      </c>
      <c r="C2" s="28" t="s">
        <v>0</v>
      </c>
      <c r="D2" s="28" t="s">
        <v>15</v>
      </c>
      <c r="E2" s="28" t="s">
        <v>18</v>
      </c>
      <c r="F2" s="28" t="s">
        <v>12</v>
      </c>
    </row>
    <row r="3" spans="2:6" x14ac:dyDescent="0.25">
      <c r="B3" s="27">
        <v>1</v>
      </c>
      <c r="C3" s="19" t="s">
        <v>16</v>
      </c>
      <c r="D3" s="20">
        <v>45000</v>
      </c>
      <c r="E3" s="20">
        <v>55000</v>
      </c>
      <c r="F3" s="21">
        <f>D14+E14</f>
        <v>79176.24955875313</v>
      </c>
    </row>
    <row r="4" spans="2:6" x14ac:dyDescent="0.25">
      <c r="B4" s="27">
        <v>2</v>
      </c>
      <c r="C4" s="19" t="s">
        <v>2</v>
      </c>
      <c r="D4" s="19">
        <v>10</v>
      </c>
      <c r="E4" s="19">
        <v>7</v>
      </c>
      <c r="F4" s="22">
        <v>10</v>
      </c>
    </row>
    <row r="5" spans="2:6" x14ac:dyDescent="0.25">
      <c r="B5" s="27">
        <v>3</v>
      </c>
      <c r="C5" s="19" t="s">
        <v>3</v>
      </c>
      <c r="D5" s="23">
        <v>0.11</v>
      </c>
      <c r="E5" s="23">
        <v>0.1</v>
      </c>
      <c r="F5" s="23">
        <v>0.09</v>
      </c>
    </row>
    <row r="6" spans="2:6" x14ac:dyDescent="0.25">
      <c r="B6" s="27">
        <v>4</v>
      </c>
      <c r="C6" s="24" t="s">
        <v>11</v>
      </c>
      <c r="D6" s="25">
        <v>12</v>
      </c>
      <c r="E6" s="25">
        <v>12</v>
      </c>
      <c r="F6" s="25">
        <v>12</v>
      </c>
    </row>
    <row r="7" spans="2:6" x14ac:dyDescent="0.25">
      <c r="B7" s="27">
        <v>5</v>
      </c>
      <c r="C7" s="19" t="s">
        <v>4</v>
      </c>
      <c r="D7" s="23">
        <f>D5/D6</f>
        <v>9.1666666666666667E-3</v>
      </c>
      <c r="E7" s="23">
        <f>E5/E6</f>
        <v>8.3333333333333332E-3</v>
      </c>
      <c r="F7" s="23">
        <f>F5/F6</f>
        <v>7.4999999999999997E-3</v>
      </c>
    </row>
    <row r="8" spans="2:6" x14ac:dyDescent="0.25">
      <c r="B8" s="27">
        <v>6</v>
      </c>
      <c r="C8" s="10" t="s">
        <v>5</v>
      </c>
      <c r="D8" s="19">
        <f>D6*D4</f>
        <v>120</v>
      </c>
      <c r="E8" s="19">
        <f>E6*E4</f>
        <v>84</v>
      </c>
      <c r="F8" s="19">
        <f>F6*F4</f>
        <v>120</v>
      </c>
    </row>
    <row r="9" spans="2:6" ht="30" x14ac:dyDescent="0.25">
      <c r="B9" s="34">
        <v>7</v>
      </c>
      <c r="C9" s="10" t="s">
        <v>6</v>
      </c>
      <c r="D9" s="19">
        <v>3</v>
      </c>
      <c r="E9" s="19">
        <v>2</v>
      </c>
      <c r="F9" s="22">
        <v>3</v>
      </c>
    </row>
    <row r="10" spans="2:6" x14ac:dyDescent="0.25">
      <c r="B10" s="27">
        <v>8</v>
      </c>
      <c r="C10" s="10" t="s">
        <v>10</v>
      </c>
      <c r="D10" s="19">
        <f>D9*D6</f>
        <v>36</v>
      </c>
      <c r="E10" s="19">
        <f>E9*E6</f>
        <v>24</v>
      </c>
      <c r="F10" s="19">
        <f>F9*F6</f>
        <v>36</v>
      </c>
    </row>
    <row r="11" spans="2:6" x14ac:dyDescent="0.25">
      <c r="B11" s="27">
        <v>9</v>
      </c>
      <c r="C11" s="10" t="s">
        <v>13</v>
      </c>
      <c r="D11" s="20">
        <f>-PMT(D7,D8,D3,,0)</f>
        <v>619.87505081365123</v>
      </c>
      <c r="E11" s="20">
        <f>-PMT(E7,E8,E3,,0)</f>
        <v>913.0651214787249</v>
      </c>
      <c r="F11" s="20"/>
    </row>
    <row r="12" spans="2:6" x14ac:dyDescent="0.25">
      <c r="B12" s="27">
        <v>10</v>
      </c>
      <c r="C12" s="10" t="s">
        <v>7</v>
      </c>
      <c r="D12" s="20">
        <f>D8-D10</f>
        <v>84</v>
      </c>
      <c r="E12" s="20">
        <f>E8-E10</f>
        <v>60</v>
      </c>
      <c r="F12" s="20">
        <f>F8-F10</f>
        <v>84</v>
      </c>
    </row>
    <row r="13" spans="2:6" x14ac:dyDescent="0.25">
      <c r="B13" s="27">
        <v>11</v>
      </c>
      <c r="C13" s="10" t="s">
        <v>9</v>
      </c>
      <c r="D13" s="26">
        <f>D11</f>
        <v>619.87505081365123</v>
      </c>
      <c r="E13" s="26">
        <f>E11</f>
        <v>913.0651214787249</v>
      </c>
      <c r="F13" s="26">
        <f>(F3*F7*(1+F7)^F12)/((1+F7)^F12-1)+((D13+E13-(F3*F7*(1+F7)^F12)/((1+F7)^F12-1)))</f>
        <v>1532.9401722923762</v>
      </c>
    </row>
    <row r="14" spans="2:6" ht="30" x14ac:dyDescent="0.25">
      <c r="B14" s="33">
        <v>12</v>
      </c>
      <c r="C14" s="30" t="s">
        <v>19</v>
      </c>
      <c r="D14" s="31">
        <f>D11*((1-(1+D7)^-D12)/D7)</f>
        <v>36202.502673640127</v>
      </c>
      <c r="E14" s="31">
        <f>E11*((1-(1+E7)^-E12)/E7)</f>
        <v>42973.746885113003</v>
      </c>
      <c r="F14" s="32">
        <f>D14+E14</f>
        <v>79176.24955875313</v>
      </c>
    </row>
    <row r="15" spans="2:6" x14ac:dyDescent="0.25">
      <c r="B15" s="27">
        <v>13</v>
      </c>
      <c r="C15" s="10" t="s">
        <v>8</v>
      </c>
      <c r="D15" s="20">
        <f>LN((1-(D14*D7/D13))^-1)/LN(1+D7)</f>
        <v>83.999999999999929</v>
      </c>
      <c r="E15" s="20">
        <f>LN((1-(E14*E7/E13))^-1)/LN(1+E7)</f>
        <v>59.999999999999915</v>
      </c>
      <c r="F15" s="20">
        <f>LN((1-(F14*F7/F13))^-1)/LN(1+F7)</f>
        <v>65.578214863014253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D598C-8E64-4910-880A-AC46C5E98AFF}">
  <dimension ref="B1:D15"/>
  <sheetViews>
    <sheetView showGridLines="0" zoomScale="115" zoomScaleNormal="115" workbookViewId="0">
      <selection activeCell="B14" sqref="B14:D14"/>
    </sheetView>
  </sheetViews>
  <sheetFormatPr defaultRowHeight="15" x14ac:dyDescent="0.25"/>
  <cols>
    <col min="1" max="1" width="1.140625" customWidth="1"/>
    <col min="2" max="2" width="5.85546875" bestFit="1" customWidth="1"/>
    <col min="3" max="3" width="35" customWidth="1"/>
    <col min="4" max="4" width="11" bestFit="1" customWidth="1"/>
  </cols>
  <sheetData>
    <row r="1" spans="2:4" ht="3" customHeight="1" x14ac:dyDescent="0.25"/>
    <row r="2" spans="2:4" x14ac:dyDescent="0.25">
      <c r="B2" s="28" t="s">
        <v>1</v>
      </c>
      <c r="C2" s="28" t="s">
        <v>0</v>
      </c>
      <c r="D2" s="28" t="s">
        <v>18</v>
      </c>
    </row>
    <row r="3" spans="2:4" x14ac:dyDescent="0.25">
      <c r="B3" s="27">
        <v>1</v>
      </c>
      <c r="C3" s="19" t="s">
        <v>16</v>
      </c>
      <c r="D3" s="20">
        <v>55000</v>
      </c>
    </row>
    <row r="4" spans="2:4" x14ac:dyDescent="0.25">
      <c r="B4" s="27">
        <v>2</v>
      </c>
      <c r="C4" s="19" t="s">
        <v>2</v>
      </c>
      <c r="D4" s="19">
        <v>7</v>
      </c>
    </row>
    <row r="5" spans="2:4" x14ac:dyDescent="0.25">
      <c r="B5" s="27">
        <v>3</v>
      </c>
      <c r="C5" s="19" t="s">
        <v>3</v>
      </c>
      <c r="D5" s="23">
        <v>0.1</v>
      </c>
    </row>
    <row r="6" spans="2:4" x14ac:dyDescent="0.25">
      <c r="B6" s="27">
        <v>4</v>
      </c>
      <c r="C6" s="24" t="s">
        <v>11</v>
      </c>
      <c r="D6" s="25">
        <v>12</v>
      </c>
    </row>
    <row r="7" spans="2:4" x14ac:dyDescent="0.25">
      <c r="B7" s="27">
        <v>5</v>
      </c>
      <c r="C7" s="10" t="s">
        <v>4</v>
      </c>
      <c r="D7" s="23">
        <f>D5/D6</f>
        <v>8.3333333333333332E-3</v>
      </c>
    </row>
    <row r="8" spans="2:4" x14ac:dyDescent="0.25">
      <c r="B8" s="27">
        <v>6</v>
      </c>
      <c r="C8" s="10" t="s">
        <v>5</v>
      </c>
      <c r="D8" s="19">
        <f>D6*D4</f>
        <v>84</v>
      </c>
    </row>
    <row r="9" spans="2:4" ht="30" x14ac:dyDescent="0.25">
      <c r="B9" s="34">
        <v>7</v>
      </c>
      <c r="C9" s="10" t="s">
        <v>6</v>
      </c>
      <c r="D9" s="19">
        <v>2</v>
      </c>
    </row>
    <row r="10" spans="2:4" ht="30" x14ac:dyDescent="0.25">
      <c r="B10" s="34">
        <v>8</v>
      </c>
      <c r="C10" s="10" t="s">
        <v>10</v>
      </c>
      <c r="D10" s="19">
        <f>D9*D6</f>
        <v>24</v>
      </c>
    </row>
    <row r="11" spans="2:4" x14ac:dyDescent="0.25">
      <c r="B11" s="27">
        <v>9</v>
      </c>
      <c r="C11" s="10" t="s">
        <v>13</v>
      </c>
      <c r="D11" s="20">
        <f>-PMT(D7,D8,D3,,0)</f>
        <v>913.0651214787249</v>
      </c>
    </row>
    <row r="12" spans="2:4" x14ac:dyDescent="0.25">
      <c r="B12" s="27">
        <v>10</v>
      </c>
      <c r="C12" s="10" t="s">
        <v>7</v>
      </c>
      <c r="D12" s="20">
        <f>D8-D10</f>
        <v>60</v>
      </c>
    </row>
    <row r="13" spans="2:4" x14ac:dyDescent="0.25">
      <c r="B13" s="27">
        <v>11</v>
      </c>
      <c r="C13" s="10" t="s">
        <v>9</v>
      </c>
      <c r="D13" s="26">
        <f>D11</f>
        <v>913.0651214787249</v>
      </c>
    </row>
    <row r="14" spans="2:4" x14ac:dyDescent="0.25">
      <c r="B14" s="33">
        <v>12</v>
      </c>
      <c r="C14" s="30" t="s">
        <v>19</v>
      </c>
      <c r="D14" s="31">
        <f>D11*((1-(1+D7)^-D12)/D7)</f>
        <v>42973.746885113003</v>
      </c>
    </row>
    <row r="15" spans="2:4" x14ac:dyDescent="0.25">
      <c r="B15" s="27">
        <v>13</v>
      </c>
      <c r="C15" s="19" t="s">
        <v>8</v>
      </c>
      <c r="D15" s="20">
        <f>LN((1-(D14*D7/D13))^-1)/LN(1+D7)</f>
        <v>59.999999999999915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0D84E-2520-4625-8DD6-F09A9B025C08}">
  <dimension ref="B1:F15"/>
  <sheetViews>
    <sheetView zoomScale="115" zoomScaleNormal="115" workbookViewId="0">
      <selection activeCell="E16" sqref="E16"/>
    </sheetView>
  </sheetViews>
  <sheetFormatPr defaultRowHeight="15" x14ac:dyDescent="0.25"/>
  <cols>
    <col min="1" max="1" width="0.5703125" customWidth="1"/>
    <col min="2" max="2" width="5.85546875" bestFit="1" customWidth="1"/>
    <col min="3" max="3" width="34.28515625" customWidth="1"/>
    <col min="4" max="4" width="12.7109375" bestFit="1" customWidth="1"/>
    <col min="5" max="5" width="11" bestFit="1" customWidth="1"/>
    <col min="6" max="6" width="12.7109375" bestFit="1" customWidth="1"/>
  </cols>
  <sheetData>
    <row r="1" spans="2:6" ht="1.5" customHeight="1" x14ac:dyDescent="0.25"/>
    <row r="2" spans="2:6" x14ac:dyDescent="0.25">
      <c r="B2" s="28" t="s">
        <v>1</v>
      </c>
      <c r="C2" s="28" t="s">
        <v>0</v>
      </c>
      <c r="D2" s="28" t="s">
        <v>15</v>
      </c>
      <c r="E2" s="28" t="s">
        <v>18</v>
      </c>
      <c r="F2" s="28" t="s">
        <v>12</v>
      </c>
    </row>
    <row r="3" spans="2:6" x14ac:dyDescent="0.25">
      <c r="B3" s="27">
        <v>1</v>
      </c>
      <c r="C3" s="19" t="s">
        <v>16</v>
      </c>
      <c r="D3" s="20">
        <v>45000</v>
      </c>
      <c r="E3" s="20">
        <v>55000</v>
      </c>
      <c r="F3" s="21">
        <f>D14+E14</f>
        <v>79176.24955875313</v>
      </c>
    </row>
    <row r="4" spans="2:6" x14ac:dyDescent="0.25">
      <c r="B4" s="27">
        <v>2</v>
      </c>
      <c r="C4" s="19" t="s">
        <v>2</v>
      </c>
      <c r="D4" s="19">
        <v>10</v>
      </c>
      <c r="E4" s="19">
        <v>7</v>
      </c>
      <c r="F4" s="22">
        <v>10</v>
      </c>
    </row>
    <row r="5" spans="2:6" x14ac:dyDescent="0.25">
      <c r="B5" s="27">
        <v>3</v>
      </c>
      <c r="C5" s="19" t="s">
        <v>3</v>
      </c>
      <c r="D5" s="23">
        <v>0.11</v>
      </c>
      <c r="E5" s="23">
        <v>0.1</v>
      </c>
      <c r="F5" s="23">
        <v>0.09</v>
      </c>
    </row>
    <row r="6" spans="2:6" x14ac:dyDescent="0.25">
      <c r="B6" s="27">
        <v>4</v>
      </c>
      <c r="C6" s="24" t="s">
        <v>11</v>
      </c>
      <c r="D6" s="25">
        <v>12</v>
      </c>
      <c r="E6" s="25">
        <v>12</v>
      </c>
      <c r="F6" s="25">
        <v>12</v>
      </c>
    </row>
    <row r="7" spans="2:6" x14ac:dyDescent="0.25">
      <c r="B7" s="27">
        <v>5</v>
      </c>
      <c r="C7" s="10" t="s">
        <v>4</v>
      </c>
      <c r="D7" s="23">
        <f>D5/D6</f>
        <v>9.1666666666666667E-3</v>
      </c>
      <c r="E7" s="23">
        <f>E5/E6</f>
        <v>8.3333333333333332E-3</v>
      </c>
      <c r="F7" s="23">
        <f>F5/F6</f>
        <v>7.4999999999999997E-3</v>
      </c>
    </row>
    <row r="8" spans="2:6" x14ac:dyDescent="0.25">
      <c r="B8" s="27">
        <v>6</v>
      </c>
      <c r="C8" s="10" t="s">
        <v>5</v>
      </c>
      <c r="D8" s="19">
        <f>D6*D4</f>
        <v>120</v>
      </c>
      <c r="E8" s="19">
        <f>E6*E4</f>
        <v>84</v>
      </c>
      <c r="F8" s="19">
        <f>F6*F4</f>
        <v>120</v>
      </c>
    </row>
    <row r="9" spans="2:6" ht="30" x14ac:dyDescent="0.25">
      <c r="B9" s="27">
        <v>7</v>
      </c>
      <c r="C9" s="10" t="s">
        <v>6</v>
      </c>
      <c r="D9" s="19">
        <v>3</v>
      </c>
      <c r="E9" s="19">
        <v>2</v>
      </c>
      <c r="F9" s="22">
        <v>3</v>
      </c>
    </row>
    <row r="10" spans="2:6" ht="30" x14ac:dyDescent="0.25">
      <c r="B10" s="27">
        <v>8</v>
      </c>
      <c r="C10" s="10" t="s">
        <v>10</v>
      </c>
      <c r="D10" s="19">
        <f>D9*D6</f>
        <v>36</v>
      </c>
      <c r="E10" s="19">
        <f>E9*E6</f>
        <v>24</v>
      </c>
      <c r="F10" s="19">
        <f>F9*F6</f>
        <v>36</v>
      </c>
    </row>
    <row r="11" spans="2:6" x14ac:dyDescent="0.25">
      <c r="B11" s="27">
        <v>9</v>
      </c>
      <c r="C11" s="10" t="s">
        <v>13</v>
      </c>
      <c r="D11" s="20">
        <f>-PMT(D7,D8,D3,,0)</f>
        <v>619.87505081365123</v>
      </c>
      <c r="E11" s="20">
        <f>-PMT(E7,E8,E3,,0)</f>
        <v>913.0651214787249</v>
      </c>
      <c r="F11" s="20"/>
    </row>
    <row r="12" spans="2:6" x14ac:dyDescent="0.25">
      <c r="B12" s="27">
        <v>10</v>
      </c>
      <c r="C12" s="10" t="s">
        <v>7</v>
      </c>
      <c r="D12" s="20">
        <f>D8-D10</f>
        <v>84</v>
      </c>
      <c r="E12" s="20">
        <f>E8-E10</f>
        <v>60</v>
      </c>
      <c r="F12" s="20">
        <f>F8-F10</f>
        <v>84</v>
      </c>
    </row>
    <row r="13" spans="2:6" x14ac:dyDescent="0.25">
      <c r="B13" s="27">
        <v>11</v>
      </c>
      <c r="C13" s="10" t="s">
        <v>9</v>
      </c>
      <c r="D13" s="26">
        <f>D11</f>
        <v>619.87505081365123</v>
      </c>
      <c r="E13" s="26">
        <f>E11</f>
        <v>913.0651214787249</v>
      </c>
      <c r="F13" s="26">
        <f>(F3*F7*(1+F7)^F12)/((1+F7)^F12-1)+((D13+E13-(F3*F7*(1+F7)^F12)/((1+F7)^F12-1)))</f>
        <v>1532.9401722923762</v>
      </c>
    </row>
    <row r="14" spans="2:6" ht="30" x14ac:dyDescent="0.25">
      <c r="B14" s="29">
        <v>12</v>
      </c>
      <c r="C14" s="30" t="s">
        <v>19</v>
      </c>
      <c r="D14" s="31">
        <f>D11*((1-(1+D7)^-D12)/D7)</f>
        <v>36202.502673640127</v>
      </c>
      <c r="E14" s="31">
        <f>E11*((1-(1+E7)^-E12)/E7)</f>
        <v>42973.746885113003</v>
      </c>
      <c r="F14" s="32">
        <f>D14+E14</f>
        <v>79176.24955875313</v>
      </c>
    </row>
    <row r="15" spans="2:6" x14ac:dyDescent="0.25">
      <c r="B15" s="27">
        <v>13</v>
      </c>
      <c r="C15" s="19" t="s">
        <v>8</v>
      </c>
      <c r="D15" s="20">
        <f>LN((1-(D14*D7/D13))^-1)/LN(1+D7)</f>
        <v>83.999999999999929</v>
      </c>
      <c r="E15" s="20">
        <f>LN((1-(E14*E7/E13))^-1)/LN(1+E7)</f>
        <v>59.999999999999915</v>
      </c>
      <c r="F15" s="20">
        <f>LN((1-(F14*F7/F13))^-1)/LN(1+F7)</f>
        <v>65.578214863014253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Wallstreetmojo.com</vt:lpstr>
      <vt:lpstr>Example 1</vt:lpstr>
      <vt:lpstr>Example 2 - Student Loan</vt:lpstr>
      <vt:lpstr>Example 2 - Auto Loan</vt:lpstr>
      <vt:lpstr>Example 2 - Consolidated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Harsh Katara</dc:creator>
  <cp:lastModifiedBy>cba_18</cp:lastModifiedBy>
  <dcterms:created xsi:type="dcterms:W3CDTF">2018-12-14T04:36:47Z</dcterms:created>
  <dcterms:modified xsi:type="dcterms:W3CDTF">2019-11-15T07:26:18Z</dcterms:modified>
</cp:coreProperties>
</file>