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465" windowWidth="20730" windowHeight="11760" tabRatio="500"/>
  </bookViews>
  <sheets>
    <sheet name="wallstreetmojo.com" sheetId="2" r:id="rId1"/>
    <sheet name="Operating Cycle" sheetId="1" r:id="rId2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6" i="1" l="1"/>
  <c r="J25" i="1"/>
  <c r="J29" i="1"/>
  <c r="J33" i="1"/>
  <c r="J26" i="1"/>
  <c r="J30" i="1"/>
  <c r="J34" i="1"/>
  <c r="J37" i="1"/>
  <c r="G37" i="1"/>
  <c r="F37" i="1"/>
  <c r="K16" i="1"/>
  <c r="J31" i="1"/>
  <c r="J35" i="1"/>
  <c r="J38" i="1"/>
  <c r="J27" i="1"/>
  <c r="F16" i="1"/>
  <c r="G16" i="1"/>
  <c r="H16" i="1"/>
  <c r="G25" i="1"/>
  <c r="G29" i="1"/>
  <c r="G33" i="1"/>
  <c r="G31" i="1"/>
  <c r="G35" i="1"/>
  <c r="G26" i="1"/>
  <c r="G30" i="1"/>
  <c r="G34" i="1"/>
  <c r="G38" i="1"/>
  <c r="F25" i="1"/>
  <c r="F29" i="1"/>
  <c r="F33" i="1"/>
  <c r="F31" i="1"/>
  <c r="F35" i="1"/>
  <c r="F26" i="1"/>
  <c r="F30" i="1"/>
  <c r="F34" i="1"/>
  <c r="F38" i="1"/>
  <c r="G27" i="1"/>
  <c r="F27" i="1"/>
</calcChain>
</file>

<file path=xl/sharedStrings.xml><?xml version="1.0" encoding="utf-8"?>
<sst xmlns="http://schemas.openxmlformats.org/spreadsheetml/2006/main" count="55" uniqueCount="53">
  <si>
    <t>Larsen &amp; Toubro Group</t>
  </si>
  <si>
    <t>FY17</t>
  </si>
  <si>
    <t>FY16</t>
  </si>
  <si>
    <t>Net Operating Revenue</t>
  </si>
  <si>
    <t>(Rs. In Cr.)</t>
  </si>
  <si>
    <t>Cost of Goods Sold</t>
  </si>
  <si>
    <t>Cost Of Materials Consumed</t>
  </si>
  <si>
    <t>Purchase Of Stock-In Trade</t>
  </si>
  <si>
    <t>Operating And Direct Expenses</t>
  </si>
  <si>
    <t>Changes In Inventories Of FG,WIP And Stock-In Trade</t>
  </si>
  <si>
    <t>Trade Payables</t>
  </si>
  <si>
    <t>CURRENT LIABILITIES</t>
  </si>
  <si>
    <t>CURRENT ASSETS</t>
  </si>
  <si>
    <t>Inventories</t>
  </si>
  <si>
    <t>Trade Receivables</t>
  </si>
  <si>
    <t>a</t>
  </si>
  <si>
    <t>b</t>
  </si>
  <si>
    <t>c</t>
  </si>
  <si>
    <t>d</t>
  </si>
  <si>
    <t>e</t>
  </si>
  <si>
    <t>Cost of Goods Sold (b+c+d+e+f)</t>
  </si>
  <si>
    <t>g</t>
  </si>
  <si>
    <t>h</t>
  </si>
  <si>
    <t>i</t>
  </si>
  <si>
    <t>j</t>
  </si>
  <si>
    <t>FY15</t>
  </si>
  <si>
    <t>Average Receivables</t>
  </si>
  <si>
    <t>k</t>
  </si>
  <si>
    <t>l</t>
  </si>
  <si>
    <t>m</t>
  </si>
  <si>
    <t>Inventory Turnover (g/k)</t>
  </si>
  <si>
    <t>Receivables Turnover (a/l)</t>
  </si>
  <si>
    <t>Payables Turnover (g/m)</t>
  </si>
  <si>
    <t>n</t>
  </si>
  <si>
    <t>o</t>
  </si>
  <si>
    <t>p</t>
  </si>
  <si>
    <t>q</t>
  </si>
  <si>
    <t>r</t>
  </si>
  <si>
    <t>s</t>
  </si>
  <si>
    <t>Days Inventory Outstanding (365/n)</t>
  </si>
  <si>
    <t>Days Sales Outstanding (365/o)</t>
  </si>
  <si>
    <t>Days Payable Outstanding (365/p)</t>
  </si>
  <si>
    <t>Average Inventory</t>
  </si>
  <si>
    <t>Average Payables</t>
  </si>
  <si>
    <t>Net Operating Cycle (q+r+s) (days)</t>
  </si>
  <si>
    <t>Source: Larsen &amp; toubro Financials</t>
  </si>
  <si>
    <t>Figure 3. Larsen &amp; Toubro Group- Operating Cycle</t>
  </si>
  <si>
    <t>Future Group</t>
  </si>
  <si>
    <t>Gross Operating Cycle</t>
  </si>
  <si>
    <t>Prepared by Dheeraj Vaidya, CFA, FRM</t>
  </si>
  <si>
    <t>dheeraj@wallstreetmojo.com</t>
  </si>
  <si>
    <t>visit - www.wallstreetmojo.com</t>
  </si>
  <si>
    <t>Operating Cycle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</si>
</sst>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29">
    <xf numFmtId="0" fontId="0" fillId="0" borderId="0"/>
    <xf numFmtId="16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0" fillId="0" borderId="0" xfId="0" applyFont="1"/>
    <xf numFmtId="164" fontId="0" fillId="0" borderId="1" xfId="1" applyNumberFormat="1" applyFont="1" applyBorder="1"/>
    <xf numFmtId="164" fontId="0" fillId="0" borderId="2" xfId="1" applyNumberFormat="1" applyFont="1" applyBorder="1"/>
    <xf numFmtId="164" fontId="0" fillId="0" borderId="3" xfId="1" applyNumberFormat="1" applyFont="1" applyBorder="1"/>
    <xf numFmtId="164" fontId="2" fillId="0" borderId="5" xfId="1" applyNumberFormat="1" applyFont="1" applyBorder="1"/>
    <xf numFmtId="164" fontId="3" fillId="0" borderId="5" xfId="1" applyNumberFormat="1" applyFont="1" applyBorder="1"/>
    <xf numFmtId="164" fontId="3" fillId="0" borderId="6" xfId="1" applyNumberFormat="1" applyFont="1" applyBorder="1"/>
    <xf numFmtId="164" fontId="0" fillId="0" borderId="5" xfId="1" applyNumberFormat="1" applyFont="1" applyBorder="1"/>
    <xf numFmtId="164" fontId="0" fillId="0" borderId="6" xfId="1" applyNumberFormat="1" applyFont="1" applyBorder="1"/>
    <xf numFmtId="164" fontId="4" fillId="0" borderId="5" xfId="1" applyNumberFormat="1" applyFont="1" applyBorder="1"/>
    <xf numFmtId="164" fontId="4" fillId="0" borderId="6" xfId="1" applyNumberFormat="1" applyFont="1" applyBorder="1"/>
    <xf numFmtId="164" fontId="5" fillId="0" borderId="5" xfId="1" applyNumberFormat="1" applyFont="1" applyBorder="1"/>
    <xf numFmtId="164" fontId="0" fillId="0" borderId="7" xfId="1" applyNumberFormat="1" applyFont="1" applyBorder="1"/>
    <xf numFmtId="164" fontId="0" fillId="0" borderId="8" xfId="1" applyNumberFormat="1" applyFont="1" applyBorder="1"/>
    <xf numFmtId="164" fontId="0" fillId="0" borderId="9" xfId="1" applyNumberFormat="1" applyFont="1" applyBorder="1"/>
    <xf numFmtId="164" fontId="2" fillId="0" borderId="10" xfId="1" applyNumberFormat="1" applyFont="1" applyBorder="1"/>
    <xf numFmtId="164" fontId="6" fillId="0" borderId="11" xfId="1" applyNumberFormat="1" applyFont="1" applyBorder="1"/>
    <xf numFmtId="164" fontId="2" fillId="0" borderId="11" xfId="1" applyNumberFormat="1" applyFont="1" applyBorder="1"/>
    <xf numFmtId="164" fontId="2" fillId="0" borderId="12" xfId="1" applyNumberFormat="1" applyFont="1" applyBorder="1"/>
    <xf numFmtId="164" fontId="7" fillId="0" borderId="4" xfId="1" applyNumberFormat="1" applyFont="1" applyBorder="1" applyAlignment="1">
      <alignment horizontal="right"/>
    </xf>
    <xf numFmtId="164" fontId="8" fillId="0" borderId="4" xfId="1" applyNumberFormat="1" applyFont="1" applyBorder="1" applyAlignment="1">
      <alignment horizontal="right"/>
    </xf>
    <xf numFmtId="164" fontId="8" fillId="0" borderId="4" xfId="1" applyNumberFormat="1" applyFont="1" applyBorder="1"/>
    <xf numFmtId="164" fontId="7" fillId="0" borderId="14" xfId="1" applyNumberFormat="1" applyFont="1" applyFill="1" applyBorder="1" applyAlignment="1">
      <alignment horizontal="left"/>
    </xf>
    <xf numFmtId="164" fontId="8" fillId="0" borderId="7" xfId="1" applyNumberFormat="1" applyFont="1" applyBorder="1" applyAlignment="1">
      <alignment horizontal="right"/>
    </xf>
    <xf numFmtId="164" fontId="5" fillId="0" borderId="8" xfId="1" applyNumberFormat="1" applyFont="1" applyBorder="1"/>
    <xf numFmtId="0" fontId="12" fillId="2" borderId="0" xfId="0" applyFont="1" applyFill="1"/>
    <xf numFmtId="0" fontId="0" fillId="2" borderId="0" xfId="0" applyFill="1"/>
    <xf numFmtId="0" fontId="11" fillId="2" borderId="0" xfId="0" applyFont="1" applyFill="1" applyAlignment="1">
      <alignment horizontal="left" indent="2"/>
    </xf>
    <xf numFmtId="0" fontId="13" fillId="2" borderId="0" xfId="28" applyFill="1" applyAlignment="1">
      <alignment horizontal="left" indent="2"/>
    </xf>
    <xf numFmtId="0" fontId="14" fillId="2" borderId="0" xfId="0" applyFont="1" applyFill="1"/>
    <xf numFmtId="0" fontId="2" fillId="0" borderId="1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9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B10" sqref="B10"/>
    </sheetView>
  </sheetViews>
  <sheetFormatPr defaultRowHeight="15.75" x14ac:dyDescent="0.25"/>
  <cols>
    <col min="1" max="16384" width="9" style="28"/>
  </cols>
  <sheetData>
    <row r="1" spans="1:1" ht="28.5" x14ac:dyDescent="0.45">
      <c r="A1" s="27" t="s">
        <v>52</v>
      </c>
    </row>
    <row r="3" spans="1:1" x14ac:dyDescent="0.25">
      <c r="A3" s="29" t="s">
        <v>49</v>
      </c>
    </row>
    <row r="4" spans="1:1" x14ac:dyDescent="0.25">
      <c r="A4" s="30" t="s">
        <v>50</v>
      </c>
    </row>
    <row r="5" spans="1:1" x14ac:dyDescent="0.25">
      <c r="A5" s="29"/>
    </row>
    <row r="6" spans="1:1" ht="18.75" x14ac:dyDescent="0.3">
      <c r="A6" s="31" t="s">
        <v>51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K39"/>
  <sheetViews>
    <sheetView topLeftCell="B1" workbookViewId="0">
      <selection activeCell="E15" sqref="E15"/>
    </sheetView>
  </sheetViews>
  <sheetFormatPr defaultColWidth="11" defaultRowHeight="15.75" x14ac:dyDescent="0.25"/>
  <cols>
    <col min="4" max="4" width="5" customWidth="1"/>
    <col min="5" max="5" width="44.625" customWidth="1"/>
    <col min="6" max="7" width="13.125" bestFit="1" customWidth="1"/>
  </cols>
  <sheetData>
    <row r="6" spans="4:11" x14ac:dyDescent="0.25">
      <c r="D6" s="2"/>
      <c r="E6" s="2" t="s">
        <v>0</v>
      </c>
      <c r="F6" s="2"/>
      <c r="G6" s="2"/>
      <c r="H6" s="2"/>
    </row>
    <row r="7" spans="4:11" ht="16.5" thickBot="1" x14ac:dyDescent="0.3">
      <c r="D7" s="32" t="s">
        <v>46</v>
      </c>
      <c r="E7" s="32"/>
      <c r="F7" s="32"/>
      <c r="G7" s="32"/>
      <c r="H7" s="32"/>
      <c r="J7" s="33" t="s">
        <v>47</v>
      </c>
      <c r="K7" s="33"/>
    </row>
    <row r="8" spans="4:11" ht="16.5" thickTop="1" x14ac:dyDescent="0.25">
      <c r="D8" s="3"/>
      <c r="E8" s="4" t="s">
        <v>4</v>
      </c>
      <c r="F8" s="4" t="s">
        <v>1</v>
      </c>
      <c r="G8" s="4" t="s">
        <v>2</v>
      </c>
      <c r="H8" s="5" t="s">
        <v>25</v>
      </c>
      <c r="J8" s="4" t="s">
        <v>1</v>
      </c>
      <c r="K8" s="5" t="s">
        <v>2</v>
      </c>
    </row>
    <row r="9" spans="4:11" ht="18.75" x14ac:dyDescent="0.3">
      <c r="D9" s="21" t="s">
        <v>15</v>
      </c>
      <c r="E9" s="6" t="s">
        <v>3</v>
      </c>
      <c r="F9" s="7">
        <v>109311.81</v>
      </c>
      <c r="G9" s="7">
        <v>101975.34</v>
      </c>
      <c r="H9" s="8">
        <v>92004.58</v>
      </c>
      <c r="J9" s="7">
        <v>17075.09</v>
      </c>
      <c r="K9" s="8">
        <v>6845.13</v>
      </c>
    </row>
    <row r="10" spans="4:11" ht="18.75" x14ac:dyDescent="0.3">
      <c r="D10" s="22"/>
      <c r="E10" s="9"/>
      <c r="F10" s="9"/>
      <c r="G10" s="9"/>
      <c r="H10" s="10"/>
      <c r="J10" s="9"/>
      <c r="K10" s="10"/>
    </row>
    <row r="11" spans="4:11" ht="18.75" x14ac:dyDescent="0.3">
      <c r="D11" s="22"/>
      <c r="E11" s="9" t="s">
        <v>5</v>
      </c>
      <c r="F11" s="9"/>
      <c r="G11" s="9"/>
      <c r="H11" s="10"/>
      <c r="J11" s="9"/>
      <c r="K11" s="10"/>
    </row>
    <row r="12" spans="4:11" ht="18.75" x14ac:dyDescent="0.3">
      <c r="D12" s="22" t="s">
        <v>16</v>
      </c>
      <c r="E12" s="11" t="s">
        <v>6</v>
      </c>
      <c r="F12" s="11">
        <v>14320.98</v>
      </c>
      <c r="G12" s="11">
        <v>13729.98</v>
      </c>
      <c r="H12" s="12">
        <v>10305.52</v>
      </c>
      <c r="J12" s="11">
        <v>13212.92</v>
      </c>
      <c r="K12" s="12">
        <v>5254.86</v>
      </c>
    </row>
    <row r="13" spans="4:11" ht="18.75" x14ac:dyDescent="0.3">
      <c r="D13" s="22" t="s">
        <v>17</v>
      </c>
      <c r="E13" s="11" t="s">
        <v>7</v>
      </c>
      <c r="F13" s="11">
        <v>1610.57</v>
      </c>
      <c r="G13" s="11">
        <v>1333.44</v>
      </c>
      <c r="H13" s="12">
        <v>1424.04</v>
      </c>
      <c r="J13" s="11"/>
      <c r="K13" s="12"/>
    </row>
    <row r="14" spans="4:11" ht="18.75" x14ac:dyDescent="0.3">
      <c r="D14" s="22" t="s">
        <v>18</v>
      </c>
      <c r="E14" s="11" t="s">
        <v>8</v>
      </c>
      <c r="F14" s="11">
        <v>61324.51</v>
      </c>
      <c r="G14" s="11">
        <v>57008.89</v>
      </c>
      <c r="H14" s="12">
        <v>56412.44</v>
      </c>
      <c r="J14" s="11"/>
      <c r="K14" s="12"/>
    </row>
    <row r="15" spans="4:11" ht="18.75" x14ac:dyDescent="0.3">
      <c r="D15" s="22" t="s">
        <v>19</v>
      </c>
      <c r="E15" s="11" t="s">
        <v>9</v>
      </c>
      <c r="F15" s="11">
        <v>84</v>
      </c>
      <c r="G15" s="11">
        <v>-514.86</v>
      </c>
      <c r="H15" s="12">
        <v>-848.3</v>
      </c>
      <c r="J15" s="11">
        <v>-378.57</v>
      </c>
      <c r="K15" s="12">
        <v>-189.74</v>
      </c>
    </row>
    <row r="16" spans="4:11" ht="18.75" x14ac:dyDescent="0.3">
      <c r="D16" s="21" t="s">
        <v>21</v>
      </c>
      <c r="E16" s="6" t="s">
        <v>20</v>
      </c>
      <c r="F16" s="7">
        <f>SUM(F12:F15)</f>
        <v>77340.06</v>
      </c>
      <c r="G16" s="7">
        <f>SUM(G12:G15)</f>
        <v>71557.45</v>
      </c>
      <c r="H16" s="8">
        <f>SUM(H12:H15)</f>
        <v>67293.7</v>
      </c>
      <c r="J16" s="7">
        <f>SUM(J12:J15)</f>
        <v>12834.35</v>
      </c>
      <c r="K16" s="8">
        <f>SUM(K12:K15)</f>
        <v>5065.12</v>
      </c>
    </row>
    <row r="17" spans="4:11" ht="18.75" x14ac:dyDescent="0.3">
      <c r="D17" s="22"/>
      <c r="E17" s="9"/>
      <c r="F17" s="9"/>
      <c r="G17" s="9"/>
      <c r="H17" s="10"/>
      <c r="J17" s="9"/>
      <c r="K17" s="10"/>
    </row>
    <row r="18" spans="4:11" ht="18.75" x14ac:dyDescent="0.3">
      <c r="D18" s="22"/>
      <c r="E18" s="11" t="s">
        <v>11</v>
      </c>
      <c r="F18" s="9"/>
      <c r="G18" s="9"/>
      <c r="H18" s="10"/>
      <c r="J18" s="9"/>
      <c r="K18" s="10"/>
    </row>
    <row r="19" spans="4:11" ht="18.75" x14ac:dyDescent="0.3">
      <c r="D19" s="22" t="s">
        <v>22</v>
      </c>
      <c r="E19" s="11" t="s">
        <v>10</v>
      </c>
      <c r="F19" s="11">
        <v>29774.25</v>
      </c>
      <c r="G19" s="11">
        <v>27003.56</v>
      </c>
      <c r="H19" s="12">
        <v>24858.99</v>
      </c>
      <c r="J19" s="11">
        <v>2779.99</v>
      </c>
      <c r="K19" s="12">
        <v>2208.5</v>
      </c>
    </row>
    <row r="20" spans="4:11" ht="18.75" x14ac:dyDescent="0.3">
      <c r="D20" s="22"/>
      <c r="E20" s="9"/>
      <c r="F20" s="9"/>
      <c r="G20" s="9"/>
      <c r="H20" s="10"/>
      <c r="J20" s="9"/>
      <c r="K20" s="10"/>
    </row>
    <row r="21" spans="4:11" ht="18.75" x14ac:dyDescent="0.3">
      <c r="D21" s="22"/>
      <c r="E21" s="11" t="s">
        <v>12</v>
      </c>
      <c r="F21" s="9"/>
      <c r="G21" s="9"/>
      <c r="H21" s="10"/>
      <c r="J21" s="9"/>
      <c r="K21" s="10"/>
    </row>
    <row r="22" spans="4:11" ht="18.75" x14ac:dyDescent="0.3">
      <c r="D22" s="22" t="s">
        <v>23</v>
      </c>
      <c r="E22" s="11" t="s">
        <v>13</v>
      </c>
      <c r="F22" s="11">
        <v>4139.74</v>
      </c>
      <c r="G22" s="11">
        <v>4854.21</v>
      </c>
      <c r="H22" s="12">
        <v>6518.19</v>
      </c>
      <c r="J22" s="11">
        <v>3735.16</v>
      </c>
      <c r="K22" s="12">
        <v>3297.24</v>
      </c>
    </row>
    <row r="23" spans="4:11" ht="18.75" x14ac:dyDescent="0.3">
      <c r="D23" s="22" t="s">
        <v>24</v>
      </c>
      <c r="E23" s="11" t="s">
        <v>14</v>
      </c>
      <c r="F23" s="11">
        <v>27969.599999999999</v>
      </c>
      <c r="G23" s="11">
        <v>26024.98</v>
      </c>
      <c r="H23" s="12">
        <v>30089.37</v>
      </c>
      <c r="J23" s="11">
        <v>228.06</v>
      </c>
      <c r="K23" s="12">
        <v>114.87</v>
      </c>
    </row>
    <row r="24" spans="4:11" ht="18.75" x14ac:dyDescent="0.3">
      <c r="D24" s="23"/>
      <c r="E24" s="9"/>
      <c r="F24" s="9"/>
      <c r="G24" s="9"/>
      <c r="H24" s="10"/>
      <c r="J24" s="9"/>
      <c r="K24" s="10"/>
    </row>
    <row r="25" spans="4:11" ht="18.75" x14ac:dyDescent="0.3">
      <c r="D25" s="22" t="s">
        <v>27</v>
      </c>
      <c r="E25" s="11" t="s">
        <v>42</v>
      </c>
      <c r="F25" s="9">
        <f>(F22+G22)/2</f>
        <v>4496.9750000000004</v>
      </c>
      <c r="G25" s="9">
        <f>(G22+H22)/2</f>
        <v>5686.2</v>
      </c>
      <c r="H25" s="10"/>
      <c r="J25" s="9">
        <f>(J22+K22)/2</f>
        <v>3516.2</v>
      </c>
      <c r="K25" s="10"/>
    </row>
    <row r="26" spans="4:11" ht="18.75" x14ac:dyDescent="0.3">
      <c r="D26" s="22" t="s">
        <v>28</v>
      </c>
      <c r="E26" s="11" t="s">
        <v>26</v>
      </c>
      <c r="F26" s="9">
        <f>(F23+G23)/2</f>
        <v>26997.29</v>
      </c>
      <c r="G26" s="9">
        <f>(G23+H23)/2</f>
        <v>28057.174999999999</v>
      </c>
      <c r="H26" s="10"/>
      <c r="J26" s="9">
        <f>(J23+K23)/2</f>
        <v>171.465</v>
      </c>
      <c r="K26" s="10"/>
    </row>
    <row r="27" spans="4:11" ht="18.75" x14ac:dyDescent="0.3">
      <c r="D27" s="22" t="s">
        <v>29</v>
      </c>
      <c r="E27" s="11" t="s">
        <v>43</v>
      </c>
      <c r="F27" s="9">
        <f>(F19+G19)/2</f>
        <v>28388.904999999999</v>
      </c>
      <c r="G27" s="9">
        <f>(G19+H19)/2</f>
        <v>25931.275000000001</v>
      </c>
      <c r="H27" s="10"/>
      <c r="J27" s="9">
        <f>(J19+K19)/2</f>
        <v>2494.2449999999999</v>
      </c>
      <c r="K27" s="10"/>
    </row>
    <row r="28" spans="4:11" ht="18.75" x14ac:dyDescent="0.3">
      <c r="D28" s="23"/>
      <c r="E28" s="9"/>
      <c r="F28" s="9"/>
      <c r="G28" s="9"/>
      <c r="H28" s="10"/>
      <c r="J28" s="9"/>
      <c r="K28" s="10"/>
    </row>
    <row r="29" spans="4:11" ht="18.75" x14ac:dyDescent="0.3">
      <c r="D29" s="22" t="s">
        <v>33</v>
      </c>
      <c r="E29" s="11" t="s">
        <v>30</v>
      </c>
      <c r="F29" s="9">
        <f>F16/F25</f>
        <v>17.198241039810092</v>
      </c>
      <c r="G29" s="9">
        <f>G16/G25</f>
        <v>12.584406106011045</v>
      </c>
      <c r="H29" s="10"/>
      <c r="J29" s="9">
        <f>J16/J25</f>
        <v>3.6500625675445084</v>
      </c>
      <c r="K29" s="10"/>
    </row>
    <row r="30" spans="4:11" ht="18.75" x14ac:dyDescent="0.3">
      <c r="D30" s="22" t="s">
        <v>34</v>
      </c>
      <c r="E30" s="11" t="s">
        <v>31</v>
      </c>
      <c r="F30" s="9">
        <f>F9/F26</f>
        <v>4.0489919543776427</v>
      </c>
      <c r="G30" s="9">
        <f>G9/G26</f>
        <v>3.6345547974805017</v>
      </c>
      <c r="H30" s="10"/>
      <c r="J30" s="9">
        <f>J9/J26</f>
        <v>99.583530166506279</v>
      </c>
      <c r="K30" s="10"/>
    </row>
    <row r="31" spans="4:11" ht="18.75" x14ac:dyDescent="0.3">
      <c r="D31" s="22" t="s">
        <v>35</v>
      </c>
      <c r="E31" s="11" t="s">
        <v>32</v>
      </c>
      <c r="F31" s="9">
        <f>F16/F19</f>
        <v>2.5975485528602733</v>
      </c>
      <c r="G31" s="9">
        <f>G16/G19</f>
        <v>2.6499265282059103</v>
      </c>
      <c r="H31" s="10"/>
      <c r="J31" s="9">
        <f>J16/J19</f>
        <v>4.6166892686664349</v>
      </c>
      <c r="K31" s="10"/>
    </row>
    <row r="32" spans="4:11" ht="18.75" x14ac:dyDescent="0.3">
      <c r="D32" s="23"/>
      <c r="E32" s="9"/>
      <c r="F32" s="9"/>
      <c r="G32" s="9"/>
      <c r="H32" s="10"/>
      <c r="J32" s="9"/>
      <c r="K32" s="10"/>
    </row>
    <row r="33" spans="4:11" ht="18.75" x14ac:dyDescent="0.3">
      <c r="D33" s="22" t="s">
        <v>36</v>
      </c>
      <c r="E33" s="13" t="s">
        <v>39</v>
      </c>
      <c r="F33" s="9">
        <f t="shared" ref="F33:G35" si="0">365/F29</f>
        <v>21.223100615644729</v>
      </c>
      <c r="G33" s="9">
        <f t="shared" si="0"/>
        <v>29.004149812493317</v>
      </c>
      <c r="H33" s="10"/>
      <c r="J33" s="9">
        <f>365/J29</f>
        <v>99.998285850081999</v>
      </c>
      <c r="K33" s="10"/>
    </row>
    <row r="34" spans="4:11" ht="18.75" x14ac:dyDescent="0.3">
      <c r="D34" s="22" t="s">
        <v>37</v>
      </c>
      <c r="E34" s="13" t="s">
        <v>40</v>
      </c>
      <c r="F34" s="9">
        <f t="shared" si="0"/>
        <v>90.145894117021768</v>
      </c>
      <c r="G34" s="9">
        <f t="shared" si="0"/>
        <v>100.42495445467503</v>
      </c>
      <c r="H34" s="10"/>
      <c r="J34" s="9">
        <f>365/J30</f>
        <v>3.6652647218843359</v>
      </c>
      <c r="K34" s="10"/>
    </row>
    <row r="35" spans="4:11" ht="18.75" x14ac:dyDescent="0.3">
      <c r="D35" s="22" t="s">
        <v>38</v>
      </c>
      <c r="E35" s="13" t="s">
        <v>41</v>
      </c>
      <c r="F35" s="9">
        <f t="shared" si="0"/>
        <v>140.51710394328632</v>
      </c>
      <c r="G35" s="9">
        <f t="shared" si="0"/>
        <v>137.73966791717706</v>
      </c>
      <c r="H35" s="10"/>
      <c r="J35" s="9">
        <f>365/J31</f>
        <v>79.060984779127878</v>
      </c>
      <c r="K35" s="10"/>
    </row>
    <row r="36" spans="4:11" ht="18.75" x14ac:dyDescent="0.3">
      <c r="D36" s="25"/>
      <c r="E36" s="26"/>
      <c r="F36" s="15"/>
      <c r="G36" s="15"/>
      <c r="H36" s="16"/>
      <c r="J36" s="15"/>
      <c r="K36" s="16"/>
    </row>
    <row r="37" spans="4:11" ht="16.5" thickBot="1" x14ac:dyDescent="0.3">
      <c r="D37" s="14"/>
      <c r="E37" s="15" t="s">
        <v>48</v>
      </c>
      <c r="F37" s="15">
        <f>F33+F34</f>
        <v>111.36899473266649</v>
      </c>
      <c r="G37" s="15">
        <f>G33+G34</f>
        <v>129.42910426716836</v>
      </c>
      <c r="H37" s="16"/>
      <c r="J37" s="15">
        <f>J33+J34</f>
        <v>103.66355057196634</v>
      </c>
      <c r="K37" s="16"/>
    </row>
    <row r="38" spans="4:11" ht="17.25" thickTop="1" thickBot="1" x14ac:dyDescent="0.3">
      <c r="D38" s="17"/>
      <c r="E38" s="18" t="s">
        <v>44</v>
      </c>
      <c r="F38" s="19">
        <f>F33+F34-F35</f>
        <v>-29.148109210619822</v>
      </c>
      <c r="G38" s="19">
        <f>G33+G34-G35</f>
        <v>-8.310563650008703</v>
      </c>
      <c r="H38" s="20"/>
      <c r="J38" s="19">
        <f>J33+J34-J35</f>
        <v>24.602565792838462</v>
      </c>
      <c r="K38" s="20"/>
    </row>
    <row r="39" spans="4:11" ht="19.5" thickTop="1" x14ac:dyDescent="0.3">
      <c r="D39" s="24" t="s">
        <v>45</v>
      </c>
      <c r="E39" s="1"/>
      <c r="F39" s="1"/>
      <c r="G39" s="1"/>
      <c r="H39" s="1"/>
    </row>
  </sheetData>
  <mergeCells count="2">
    <mergeCell ref="D7:H7"/>
    <mergeCell ref="J7:K7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Operating Cycle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Roshan</cp:lastModifiedBy>
  <dcterms:created xsi:type="dcterms:W3CDTF">2018-06-26T19:42:10Z</dcterms:created>
  <dcterms:modified xsi:type="dcterms:W3CDTF">2018-06-29T07:04:16Z</dcterms:modified>
</cp:coreProperties>
</file>